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КАнализация" sheetId="1" r:id="rId1"/>
  </sheets>
  <definedNames/>
  <calcPr fullCalcOnLoad="1"/>
</workbook>
</file>

<file path=xl/sharedStrings.xml><?xml version="1.0" encoding="utf-8"?>
<sst xmlns="http://schemas.openxmlformats.org/spreadsheetml/2006/main" count="94" uniqueCount="74">
  <si>
    <t>№№</t>
  </si>
  <si>
    <t>Статьи затрат</t>
  </si>
  <si>
    <t>Теплоэнергия</t>
  </si>
  <si>
    <t>кол-во</t>
  </si>
  <si>
    <t>цена</t>
  </si>
  <si>
    <t>сумма</t>
  </si>
  <si>
    <t xml:space="preserve">Полезный отпуск </t>
  </si>
  <si>
    <t>Расходы:</t>
  </si>
  <si>
    <t>Топливо - газ, тыс.м3</t>
  </si>
  <si>
    <t>Бензин,солярка,смазка</t>
  </si>
  <si>
    <t>Топливо - дрова, м3</t>
  </si>
  <si>
    <t>Холодная вода,.м3</t>
  </si>
  <si>
    <t>Соль,кг.</t>
  </si>
  <si>
    <t>Стоки,м3</t>
  </si>
  <si>
    <t>Электроэнергия, тыс.кВт/ч</t>
  </si>
  <si>
    <t>а) на технолог.нужды</t>
  </si>
  <si>
    <t>б) на вспомог.оборудован.</t>
  </si>
  <si>
    <t>в) на освещение</t>
  </si>
  <si>
    <t>г) аренда трансформатора</t>
  </si>
  <si>
    <t>ФЗП</t>
  </si>
  <si>
    <t>ЕСН</t>
  </si>
  <si>
    <t>Амортизация</t>
  </si>
  <si>
    <t>Ремонтные работы:</t>
  </si>
  <si>
    <t xml:space="preserve">   капитального характера</t>
  </si>
  <si>
    <t xml:space="preserve">   амортизация произв.обор</t>
  </si>
  <si>
    <t xml:space="preserve">   материалы</t>
  </si>
  <si>
    <t>Цеховые расходы</t>
  </si>
  <si>
    <t>а) эл.энергия на освещен.</t>
  </si>
  <si>
    <t>Общеэксплуатац. расходы</t>
  </si>
  <si>
    <t>Вывоз ТБО</t>
  </si>
  <si>
    <t>Покупка со стороны</t>
  </si>
  <si>
    <t>Прочие прямые расходы</t>
  </si>
  <si>
    <t xml:space="preserve">   договор с ФГУ норматив</t>
  </si>
  <si>
    <t>страхование, лицензия</t>
  </si>
  <si>
    <t>Недополуч.доход</t>
  </si>
  <si>
    <t xml:space="preserve">    покупка теплоэнергии</t>
  </si>
  <si>
    <t>Непроизводственные расходы</t>
  </si>
  <si>
    <t>плата за загрязнение окруж.среды</t>
  </si>
  <si>
    <t>Избыток средств</t>
  </si>
  <si>
    <t xml:space="preserve">    по воде</t>
  </si>
  <si>
    <t xml:space="preserve">    по стокам</t>
  </si>
  <si>
    <t xml:space="preserve">    по амортизации</t>
  </si>
  <si>
    <t xml:space="preserve">    по газу </t>
  </si>
  <si>
    <t xml:space="preserve">    по электроэнергии</t>
  </si>
  <si>
    <t>Себестоимость стор.отпуска</t>
  </si>
  <si>
    <t>Прибыль</t>
  </si>
  <si>
    <t>Всего:</t>
  </si>
  <si>
    <t>Теплоэнергия — план</t>
  </si>
  <si>
    <t>Разница</t>
  </si>
  <si>
    <t>Вода — план</t>
  </si>
  <si>
    <t>Вода — факт</t>
  </si>
  <si>
    <t>Канализация, ОС план</t>
  </si>
  <si>
    <t>Канализация, ОС — факт</t>
  </si>
  <si>
    <t xml:space="preserve">   услуги трансформатора</t>
  </si>
  <si>
    <t>экпер обслуж дымов трубы</t>
  </si>
  <si>
    <t>разрешение на выброс в атм</t>
  </si>
  <si>
    <t>Тариф, себестоимость</t>
  </si>
  <si>
    <t>Песок, грунт</t>
  </si>
  <si>
    <t xml:space="preserve">Доход начисленный </t>
  </si>
  <si>
    <t>Теплоэнергия — факт Комсервис</t>
  </si>
  <si>
    <t>Теплоэнергия — факт КомсерМел</t>
  </si>
  <si>
    <t>Сумма</t>
  </si>
  <si>
    <r>
      <t xml:space="preserve"> </t>
    </r>
    <r>
      <rPr>
        <sz val="10"/>
        <rFont val="Arial"/>
        <family val="2"/>
      </rPr>
      <t xml:space="preserve"> в т.ч. Аренда</t>
    </r>
  </si>
  <si>
    <t xml:space="preserve">    КНС</t>
  </si>
  <si>
    <t xml:space="preserve">    ОС</t>
  </si>
  <si>
    <t xml:space="preserve">   анализы </t>
  </si>
  <si>
    <t xml:space="preserve">   негат возд на окр среду</t>
  </si>
  <si>
    <t xml:space="preserve">   услуги сторонних организ</t>
  </si>
  <si>
    <t xml:space="preserve">Сводная ведомость плановых расходов по ООО "Комсервис" на 2011 год </t>
  </si>
  <si>
    <t>Проведение АВР</t>
  </si>
  <si>
    <t xml:space="preserve">   содержание механизмов</t>
  </si>
  <si>
    <t>Результат</t>
  </si>
  <si>
    <t>Начальник ПЭО:                      С.В. Марова</t>
  </si>
  <si>
    <t>Приложение №3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</si>
</sst>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#,##0.0000"/>
    <numFmt numFmtId="168" formatCode="0.000000"/>
    <numFmt numFmtId="169" formatCode="0.0000"/>
    <numFmt numFmtId="170" formatCode="0.000"/>
    <numFmt numFmtId="171" formatCode="#,##0.00000"/>
    <numFmt numFmtId="172" formatCode="#,##0.000000"/>
  </numFmts>
  <fonts count="1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i/>
      <sz val="10"/>
      <color indexed="12"/>
      <name val="Arial"/>
      <family val="2"/>
    </font>
    <font>
      <i/>
      <sz val="10"/>
      <color indexed="5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38"/>
      <name val="Arial"/>
      <family val="2"/>
    </font>
    <font>
      <b/>
      <i/>
      <sz val="10"/>
      <color indexed="38"/>
      <name val="Arial"/>
      <family val="2"/>
    </font>
    <font>
      <i/>
      <sz val="10"/>
      <color indexed="21"/>
      <name val="Arial"/>
      <family val="2"/>
    </font>
    <font>
      <b/>
      <i/>
      <sz val="10"/>
      <color indexed="12"/>
      <name val="Arial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hair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5" xfId="0" applyFill="1" applyBorder="1" applyAlignment="1">
      <alignment/>
    </xf>
    <xf numFmtId="0" fontId="2" fillId="2" borderId="6" xfId="0" applyFont="1" applyFill="1" applyBorder="1" applyAlignment="1">
      <alignment/>
    </xf>
    <xf numFmtId="4" fontId="0" fillId="2" borderId="7" xfId="0" applyNumberFormat="1" applyFill="1" applyBorder="1" applyAlignment="1">
      <alignment/>
    </xf>
    <xf numFmtId="0" fontId="0" fillId="2" borderId="8" xfId="0" applyFill="1" applyBorder="1" applyAlignment="1">
      <alignment/>
    </xf>
    <xf numFmtId="4" fontId="0" fillId="2" borderId="9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4" fontId="0" fillId="2" borderId="11" xfId="0" applyNumberFormat="1" applyFill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7" xfId="0" applyBorder="1" applyAlignment="1">
      <alignment/>
    </xf>
    <xf numFmtId="0" fontId="3" fillId="0" borderId="7" xfId="0" applyFont="1" applyBorder="1" applyAlignment="1">
      <alignment/>
    </xf>
    <xf numFmtId="4" fontId="3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4" fontId="2" fillId="0" borderId="9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6" xfId="0" applyFont="1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2" fillId="2" borderId="5" xfId="0" applyFont="1" applyFill="1" applyBorder="1" applyAlignment="1">
      <alignment/>
    </xf>
    <xf numFmtId="4" fontId="2" fillId="2" borderId="7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4" fontId="2" fillId="2" borderId="9" xfId="0" applyNumberFormat="1" applyFont="1" applyFill="1" applyBorder="1" applyAlignment="1">
      <alignment/>
    </xf>
    <xf numFmtId="0" fontId="2" fillId="2" borderId="10" xfId="0" applyFont="1" applyFill="1" applyBorder="1" applyAlignment="1">
      <alignment/>
    </xf>
    <xf numFmtId="4" fontId="2" fillId="2" borderId="11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21" xfId="0" applyNumberFormat="1" applyFont="1" applyBorder="1" applyAlignment="1">
      <alignment horizontal="center"/>
    </xf>
    <xf numFmtId="165" fontId="0" fillId="2" borderId="7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2" fillId="0" borderId="6" xfId="0" applyFont="1" applyFill="1" applyBorder="1" applyAlignment="1">
      <alignment/>
    </xf>
    <xf numFmtId="165" fontId="0" fillId="0" borderId="7" xfId="0" applyNumberFormat="1" applyFill="1" applyBorder="1" applyAlignment="1">
      <alignment/>
    </xf>
    <xf numFmtId="0" fontId="0" fillId="0" borderId="8" xfId="0" applyFill="1" applyBorder="1" applyAlignment="1">
      <alignment/>
    </xf>
    <xf numFmtId="4" fontId="0" fillId="0" borderId="9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2" fillId="2" borderId="22" xfId="0" applyNumberFormat="1" applyFont="1" applyFill="1" applyBorder="1" applyAlignment="1">
      <alignment/>
    </xf>
    <xf numFmtId="164" fontId="2" fillId="2" borderId="11" xfId="0" applyNumberFormat="1" applyFont="1" applyFill="1" applyBorder="1" applyAlignment="1">
      <alignment/>
    </xf>
    <xf numFmtId="4" fontId="2" fillId="0" borderId="23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24" xfId="0" applyFont="1" applyBorder="1" applyAlignment="1">
      <alignment horizontal="center"/>
    </xf>
    <xf numFmtId="4" fontId="0" fillId="0" borderId="25" xfId="0" applyNumberFormat="1" applyBorder="1" applyAlignment="1">
      <alignment/>
    </xf>
    <xf numFmtId="4" fontId="2" fillId="0" borderId="25" xfId="0" applyNumberFormat="1" applyFont="1" applyBorder="1" applyAlignment="1">
      <alignment/>
    </xf>
    <xf numFmtId="4" fontId="2" fillId="2" borderId="25" xfId="0" applyNumberFormat="1" applyFont="1" applyFill="1" applyBorder="1" applyAlignment="1">
      <alignment/>
    </xf>
    <xf numFmtId="4" fontId="0" fillId="0" borderId="26" xfId="0" applyNumberFormat="1" applyBorder="1" applyAlignment="1">
      <alignment/>
    </xf>
    <xf numFmtId="165" fontId="5" fillId="0" borderId="7" xfId="0" applyNumberFormat="1" applyFont="1" applyBorder="1" applyAlignment="1">
      <alignment/>
    </xf>
    <xf numFmtId="0" fontId="6" fillId="0" borderId="8" xfId="0" applyFont="1" applyBorder="1" applyAlignment="1">
      <alignment/>
    </xf>
    <xf numFmtId="4" fontId="5" fillId="0" borderId="7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166" fontId="6" fillId="0" borderId="8" xfId="0" applyNumberFormat="1" applyFont="1" applyBorder="1" applyAlignment="1">
      <alignment/>
    </xf>
    <xf numFmtId="4" fontId="8" fillId="0" borderId="7" xfId="0" applyNumberFormat="1" applyFont="1" applyBorder="1" applyAlignment="1">
      <alignment/>
    </xf>
    <xf numFmtId="0" fontId="8" fillId="0" borderId="8" xfId="0" applyFont="1" applyBorder="1" applyAlignment="1">
      <alignment/>
    </xf>
    <xf numFmtId="4" fontId="7" fillId="0" borderId="9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4" fontId="7" fillId="2" borderId="7" xfId="0" applyNumberFormat="1" applyFont="1" applyFill="1" applyBorder="1" applyAlignment="1">
      <alignment/>
    </xf>
    <xf numFmtId="0" fontId="7" fillId="2" borderId="8" xfId="0" applyFont="1" applyFill="1" applyBorder="1" applyAlignment="1">
      <alignment/>
    </xf>
    <xf numFmtId="4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/>
    </xf>
    <xf numFmtId="4" fontId="8" fillId="0" borderId="16" xfId="0" applyNumberFormat="1" applyFont="1" applyBorder="1" applyAlignment="1">
      <alignment/>
    </xf>
    <xf numFmtId="4" fontId="8" fillId="0" borderId="27" xfId="0" applyNumberFormat="1" applyFont="1" applyBorder="1" applyAlignment="1">
      <alignment/>
    </xf>
    <xf numFmtId="4" fontId="7" fillId="2" borderId="9" xfId="0" applyNumberFormat="1" applyFont="1" applyFill="1" applyBorder="1" applyAlignment="1">
      <alignment/>
    </xf>
    <xf numFmtId="169" fontId="6" fillId="0" borderId="8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  <xf numFmtId="4" fontId="8" fillId="2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8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165" fontId="9" fillId="0" borderId="11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4" fontId="7" fillId="2" borderId="11" xfId="0" applyNumberFormat="1" applyFont="1" applyFill="1" applyBorder="1" applyAlignment="1">
      <alignment/>
    </xf>
    <xf numFmtId="4" fontId="8" fillId="0" borderId="18" xfId="0" applyNumberFormat="1" applyFont="1" applyBorder="1" applyAlignment="1">
      <alignment/>
    </xf>
    <xf numFmtId="4" fontId="7" fillId="0" borderId="28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171" fontId="5" fillId="0" borderId="11" xfId="0" applyNumberFormat="1" applyFont="1" applyBorder="1" applyAlignment="1">
      <alignment/>
    </xf>
    <xf numFmtId="4" fontId="0" fillId="0" borderId="29" xfId="0" applyNumberFormat="1" applyBorder="1" applyAlignment="1">
      <alignment/>
    </xf>
    <xf numFmtId="4" fontId="7" fillId="0" borderId="30" xfId="0" applyNumberFormat="1" applyFont="1" applyBorder="1" applyAlignment="1">
      <alignment/>
    </xf>
    <xf numFmtId="4" fontId="8" fillId="0" borderId="31" xfId="0" applyNumberFormat="1" applyFont="1" applyBorder="1" applyAlignment="1">
      <alignment/>
    </xf>
    <xf numFmtId="4" fontId="8" fillId="0" borderId="9" xfId="0" applyNumberFormat="1" applyFont="1" applyFill="1" applyBorder="1" applyAlignment="1">
      <alignment/>
    </xf>
    <xf numFmtId="4" fontId="8" fillId="2" borderId="32" xfId="0" applyNumberFormat="1" applyFont="1" applyFill="1" applyBorder="1" applyAlignment="1">
      <alignment/>
    </xf>
    <xf numFmtId="4" fontId="8" fillId="2" borderId="33" xfId="0" applyNumberFormat="1" applyFont="1" applyFill="1" applyBorder="1" applyAlignment="1">
      <alignment/>
    </xf>
    <xf numFmtId="4" fontId="8" fillId="0" borderId="34" xfId="0" applyNumberFormat="1" applyFont="1" applyFill="1" applyBorder="1" applyAlignment="1">
      <alignment/>
    </xf>
    <xf numFmtId="4" fontId="8" fillId="0" borderId="35" xfId="0" applyNumberFormat="1" applyFont="1" applyBorder="1" applyAlignment="1">
      <alignment/>
    </xf>
    <xf numFmtId="4" fontId="7" fillId="0" borderId="35" xfId="0" applyNumberFormat="1" applyFont="1" applyBorder="1" applyAlignment="1">
      <alignment/>
    </xf>
    <xf numFmtId="165" fontId="13" fillId="0" borderId="35" xfId="0" applyNumberFormat="1" applyFont="1" applyBorder="1" applyAlignment="1">
      <alignment/>
    </xf>
    <xf numFmtId="4" fontId="6" fillId="0" borderId="35" xfId="0" applyNumberFormat="1" applyFont="1" applyBorder="1" applyAlignment="1">
      <alignment/>
    </xf>
    <xf numFmtId="4" fontId="14" fillId="0" borderId="35" xfId="0" applyNumberFormat="1" applyFont="1" applyBorder="1" applyAlignment="1">
      <alignment/>
    </xf>
    <xf numFmtId="4" fontId="7" fillId="2" borderId="35" xfId="0" applyNumberFormat="1" applyFont="1" applyFill="1" applyBorder="1" applyAlignment="1">
      <alignment/>
    </xf>
    <xf numFmtId="4" fontId="8" fillId="0" borderId="36" xfId="0" applyNumberFormat="1" applyFont="1" applyBorder="1" applyAlignment="1">
      <alignment/>
    </xf>
    <xf numFmtId="4" fontId="8" fillId="0" borderId="37" xfId="0" applyNumberFormat="1" applyFont="1" applyBorder="1" applyAlignment="1">
      <alignment/>
    </xf>
    <xf numFmtId="4" fontId="7" fillId="0" borderId="38" xfId="0" applyNumberFormat="1" applyFont="1" applyBorder="1" applyAlignment="1">
      <alignment/>
    </xf>
    <xf numFmtId="4" fontId="8" fillId="0" borderId="39" xfId="0" applyNumberFormat="1" applyFont="1" applyBorder="1" applyAlignment="1">
      <alignment/>
    </xf>
    <xf numFmtId="4" fontId="8" fillId="0" borderId="40" xfId="0" applyNumberFormat="1" applyFont="1" applyBorder="1" applyAlignment="1">
      <alignment/>
    </xf>
    <xf numFmtId="4" fontId="7" fillId="0" borderId="40" xfId="0" applyNumberFormat="1" applyFont="1" applyBorder="1" applyAlignment="1">
      <alignment/>
    </xf>
    <xf numFmtId="4" fontId="7" fillId="2" borderId="40" xfId="0" applyNumberFormat="1" applyFont="1" applyFill="1" applyBorder="1" applyAlignment="1">
      <alignment/>
    </xf>
    <xf numFmtId="165" fontId="5" fillId="0" borderId="4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6" xfId="0" applyFont="1" applyBorder="1" applyAlignment="1">
      <alignment/>
    </xf>
    <xf numFmtId="4" fontId="3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5" fillId="0" borderId="7" xfId="0" applyFont="1" applyBorder="1" applyAlignment="1">
      <alignment/>
    </xf>
    <xf numFmtId="167" fontId="13" fillId="0" borderId="35" xfId="0" applyNumberFormat="1" applyFont="1" applyBorder="1" applyAlignment="1">
      <alignment/>
    </xf>
    <xf numFmtId="167" fontId="14" fillId="0" borderId="35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4" fontId="0" fillId="0" borderId="41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4" fontId="0" fillId="0" borderId="25" xfId="0" applyNumberFormat="1" applyFill="1" applyBorder="1" applyAlignment="1">
      <alignment/>
    </xf>
    <xf numFmtId="4" fontId="0" fillId="0" borderId="25" xfId="0" applyNumberFormat="1" applyFont="1" applyBorder="1" applyAlignment="1">
      <alignment/>
    </xf>
    <xf numFmtId="4" fontId="12" fillId="0" borderId="40" xfId="0" applyNumberFormat="1" applyFont="1" applyBorder="1" applyAlignment="1">
      <alignment/>
    </xf>
    <xf numFmtId="171" fontId="5" fillId="0" borderId="40" xfId="0" applyNumberFormat="1" applyFont="1" applyBorder="1" applyAlignment="1">
      <alignment/>
    </xf>
    <xf numFmtId="4" fontId="8" fillId="0" borderId="43" xfId="0" applyNumberFormat="1" applyFont="1" applyBorder="1" applyAlignment="1">
      <alignment/>
    </xf>
    <xf numFmtId="164" fontId="7" fillId="0" borderId="43" xfId="0" applyNumberFormat="1" applyFont="1" applyBorder="1" applyAlignment="1">
      <alignment/>
    </xf>
    <xf numFmtId="164" fontId="15" fillId="2" borderId="40" xfId="0" applyNumberFormat="1" applyFont="1" applyFill="1" applyBorder="1" applyAlignment="1">
      <alignment/>
    </xf>
    <xf numFmtId="4" fontId="16" fillId="2" borderId="25" xfId="0" applyNumberFormat="1" applyFont="1" applyFill="1" applyBorder="1" applyAlignment="1">
      <alignment/>
    </xf>
    <xf numFmtId="164" fontId="8" fillId="0" borderId="40" xfId="0" applyNumberFormat="1" applyFont="1" applyFill="1" applyBorder="1" applyAlignment="1">
      <alignment/>
    </xf>
    <xf numFmtId="165" fontId="12" fillId="0" borderId="40" xfId="0" applyNumberFormat="1" applyFont="1" applyBorder="1" applyAlignment="1">
      <alignment/>
    </xf>
    <xf numFmtId="164" fontId="5" fillId="0" borderId="40" xfId="0" applyNumberFormat="1" applyFont="1" applyBorder="1" applyAlignment="1">
      <alignment/>
    </xf>
    <xf numFmtId="4" fontId="8" fillId="0" borderId="44" xfId="0" applyNumberFormat="1" applyFont="1" applyBorder="1" applyAlignment="1">
      <alignment/>
    </xf>
    <xf numFmtId="4" fontId="8" fillId="0" borderId="45" xfId="0" applyNumberFormat="1" applyFont="1" applyBorder="1" applyAlignment="1">
      <alignment/>
    </xf>
    <xf numFmtId="4" fontId="2" fillId="0" borderId="46" xfId="0" applyNumberFormat="1" applyFont="1" applyBorder="1" applyAlignment="1">
      <alignment/>
    </xf>
    <xf numFmtId="4" fontId="8" fillId="0" borderId="47" xfId="0" applyNumberFormat="1" applyFont="1" applyBorder="1" applyAlignment="1">
      <alignment/>
    </xf>
    <xf numFmtId="4" fontId="7" fillId="0" borderId="48" xfId="0" applyNumberFormat="1" applyFont="1" applyBorder="1" applyAlignment="1">
      <alignment/>
    </xf>
    <xf numFmtId="164" fontId="2" fillId="0" borderId="49" xfId="0" applyNumberFormat="1" applyFont="1" applyBorder="1" applyAlignment="1">
      <alignment/>
    </xf>
    <xf numFmtId="0" fontId="0" fillId="0" borderId="50" xfId="0" applyBorder="1" applyAlignment="1">
      <alignment/>
    </xf>
    <xf numFmtId="0" fontId="2" fillId="0" borderId="51" xfId="0" applyFont="1" applyBorder="1" applyAlignment="1">
      <alignment/>
    </xf>
    <xf numFmtId="4" fontId="0" fillId="0" borderId="52" xfId="0" applyNumberFormat="1" applyBorder="1" applyAlignment="1">
      <alignment/>
    </xf>
    <xf numFmtId="0" fontId="0" fillId="0" borderId="53" xfId="0" applyBorder="1" applyAlignment="1">
      <alignment/>
    </xf>
    <xf numFmtId="4" fontId="2" fillId="0" borderId="54" xfId="0" applyNumberFormat="1" applyFont="1" applyBorder="1" applyAlignment="1">
      <alignment/>
    </xf>
    <xf numFmtId="4" fontId="8" fillId="0" borderId="55" xfId="0" applyNumberFormat="1" applyFont="1" applyBorder="1" applyAlignment="1">
      <alignment/>
    </xf>
    <xf numFmtId="0" fontId="8" fillId="0" borderId="56" xfId="0" applyFont="1" applyBorder="1" applyAlignment="1">
      <alignment/>
    </xf>
    <xf numFmtId="4" fontId="7" fillId="0" borderId="57" xfId="0" applyNumberFormat="1" applyFont="1" applyBorder="1" applyAlignment="1">
      <alignment/>
    </xf>
    <xf numFmtId="4" fontId="2" fillId="0" borderId="57" xfId="0" applyNumberFormat="1" applyFon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4" fontId="2" fillId="0" borderId="53" xfId="0" applyNumberFormat="1" applyFont="1" applyBorder="1" applyAlignment="1">
      <alignment/>
    </xf>
    <xf numFmtId="4" fontId="7" fillId="0" borderId="53" xfId="0" applyNumberFormat="1" applyFont="1" applyBorder="1" applyAlignment="1">
      <alignment/>
    </xf>
    <xf numFmtId="164" fontId="2" fillId="0" borderId="53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4" fontId="0" fillId="0" borderId="60" xfId="0" applyNumberFormat="1" applyBorder="1" applyAlignment="1">
      <alignment/>
    </xf>
    <xf numFmtId="0" fontId="0" fillId="0" borderId="61" xfId="0" applyBorder="1" applyAlignment="1">
      <alignment/>
    </xf>
    <xf numFmtId="4" fontId="0" fillId="0" borderId="62" xfId="0" applyNumberFormat="1" applyBorder="1" applyAlignment="1">
      <alignment/>
    </xf>
    <xf numFmtId="4" fontId="8" fillId="0" borderId="60" xfId="0" applyNumberFormat="1" applyFont="1" applyBorder="1" applyAlignment="1">
      <alignment/>
    </xf>
    <xf numFmtId="0" fontId="8" fillId="0" borderId="61" xfId="0" applyFont="1" applyBorder="1" applyAlignment="1">
      <alignment/>
    </xf>
    <xf numFmtId="4" fontId="8" fillId="0" borderId="63" xfId="0" applyNumberFormat="1" applyFont="1" applyBorder="1" applyAlignment="1">
      <alignment/>
    </xf>
    <xf numFmtId="4" fontId="0" fillId="0" borderId="63" xfId="0" applyNumberFormat="1" applyBorder="1" applyAlignment="1">
      <alignment/>
    </xf>
    <xf numFmtId="0" fontId="0" fillId="0" borderId="64" xfId="0" applyBorder="1" applyAlignment="1">
      <alignment/>
    </xf>
    <xf numFmtId="4" fontId="0" fillId="0" borderId="59" xfId="0" applyNumberFormat="1" applyBorder="1" applyAlignment="1">
      <alignment/>
    </xf>
    <xf numFmtId="4" fontId="8" fillId="0" borderId="59" xfId="0" applyNumberFormat="1" applyFont="1" applyBorder="1" applyAlignment="1">
      <alignment/>
    </xf>
    <xf numFmtId="0" fontId="0" fillId="0" borderId="60" xfId="0" applyBorder="1" applyAlignment="1">
      <alignment/>
    </xf>
    <xf numFmtId="4" fontId="0" fillId="0" borderId="65" xfId="0" applyNumberFormat="1" applyBorder="1" applyAlignment="1">
      <alignment/>
    </xf>
    <xf numFmtId="0" fontId="0" fillId="0" borderId="66" xfId="0" applyBorder="1" applyAlignment="1">
      <alignment/>
    </xf>
    <xf numFmtId="0" fontId="2" fillId="0" borderId="43" xfId="0" applyFont="1" applyBorder="1" applyAlignment="1">
      <alignment/>
    </xf>
    <xf numFmtId="4" fontId="0" fillId="0" borderId="67" xfId="0" applyNumberFormat="1" applyBorder="1" applyAlignment="1">
      <alignment/>
    </xf>
    <xf numFmtId="0" fontId="0" fillId="0" borderId="68" xfId="0" applyBorder="1" applyAlignment="1">
      <alignment/>
    </xf>
    <xf numFmtId="4" fontId="0" fillId="0" borderId="69" xfId="0" applyNumberFormat="1" applyBorder="1" applyAlignment="1">
      <alignment/>
    </xf>
    <xf numFmtId="4" fontId="0" fillId="0" borderId="48" xfId="0" applyNumberFormat="1" applyBorder="1" applyAlignment="1">
      <alignment/>
    </xf>
    <xf numFmtId="0" fontId="0" fillId="0" borderId="70" xfId="0" applyBorder="1" applyAlignment="1">
      <alignment/>
    </xf>
    <xf numFmtId="4" fontId="0" fillId="0" borderId="43" xfId="0" applyNumberFormat="1" applyBorder="1" applyAlignment="1">
      <alignment/>
    </xf>
    <xf numFmtId="164" fontId="0" fillId="0" borderId="43" xfId="0" applyNumberFormat="1" applyBorder="1" applyAlignment="1">
      <alignment/>
    </xf>
    <xf numFmtId="0" fontId="0" fillId="0" borderId="67" xfId="0" applyBorder="1" applyAlignment="1">
      <alignment/>
    </xf>
    <xf numFmtId="4" fontId="0" fillId="0" borderId="49" xfId="0" applyNumberFormat="1" applyBorder="1" applyAlignment="1">
      <alignment/>
    </xf>
    <xf numFmtId="0" fontId="0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top" wrapText="1"/>
    </xf>
    <xf numFmtId="0" fontId="0" fillId="0" borderId="71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72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top" wrapText="1"/>
    </xf>
    <xf numFmtId="0" fontId="0" fillId="0" borderId="75" xfId="0" applyFont="1" applyBorder="1" applyAlignment="1">
      <alignment horizontal="center" vertical="top" wrapText="1"/>
    </xf>
    <xf numFmtId="0" fontId="0" fillId="0" borderId="76" xfId="0" applyFont="1" applyBorder="1" applyAlignment="1">
      <alignment horizontal="center" vertical="top" wrapText="1"/>
    </xf>
    <xf numFmtId="0" fontId="0" fillId="0" borderId="77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AE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6"/>
  <sheetViews>
    <sheetView tabSelected="1" workbookViewId="0" topLeftCell="A1">
      <pane xSplit="3" topLeftCell="V1" activePane="topRight" state="frozen"/>
      <selection pane="topLeft" activeCell="A1" sqref="A1"/>
      <selection pane="topRight" activeCell="AC6" sqref="AC6"/>
    </sheetView>
  </sheetViews>
  <sheetFormatPr defaultColWidth="9.140625" defaultRowHeight="12.75"/>
  <cols>
    <col min="1" max="1" width="0.71875" style="0" customWidth="1"/>
    <col min="2" max="2" width="3.28125" style="0" customWidth="1"/>
    <col min="3" max="3" width="27.7109375" style="0" customWidth="1"/>
    <col min="4" max="4" width="9.28125" style="1" hidden="1" customWidth="1"/>
    <col min="5" max="5" width="7.7109375" style="0" hidden="1" customWidth="1"/>
    <col min="6" max="6" width="9.57421875" style="1" hidden="1" customWidth="1"/>
    <col min="7" max="8" width="10.28125" style="1" hidden="1" customWidth="1"/>
    <col min="9" max="11" width="9.8515625" style="1" hidden="1" customWidth="1"/>
    <col min="12" max="12" width="11.140625" style="1" hidden="1" customWidth="1"/>
    <col min="13" max="13" width="9.8515625" style="1" hidden="1" customWidth="1"/>
    <col min="14" max="14" width="9.00390625" style="1" hidden="1" customWidth="1"/>
    <col min="15" max="15" width="10.28125" style="0" hidden="1" customWidth="1"/>
    <col min="16" max="16" width="5.57421875" style="0" hidden="1" customWidth="1"/>
    <col min="17" max="17" width="8.00390625" style="1" hidden="1" customWidth="1"/>
    <col min="18" max="18" width="10.140625" style="1" hidden="1" customWidth="1"/>
    <col min="19" max="19" width="6.00390625" style="1" hidden="1" customWidth="1"/>
    <col min="20" max="20" width="8.140625" style="1" hidden="1" customWidth="1"/>
    <col min="21" max="21" width="9.00390625" style="1" hidden="1" customWidth="1"/>
    <col min="22" max="22" width="10.140625" style="0" customWidth="1"/>
    <col min="23" max="23" width="6.421875" style="0" customWidth="1"/>
    <col min="24" max="24" width="9.28125" style="1" customWidth="1"/>
    <col min="25" max="25" width="9.00390625" style="1" customWidth="1"/>
    <col min="26" max="26" width="7.00390625" style="1" customWidth="1"/>
    <col min="27" max="27" width="9.421875" style="1" customWidth="1"/>
    <col min="28" max="28" width="8.57421875" style="1" customWidth="1"/>
    <col min="29" max="29" width="9.7109375" style="135" customWidth="1"/>
    <col min="30" max="30" width="8.8515625" style="135" customWidth="1"/>
    <col min="31" max="31" width="11.00390625" style="135" customWidth="1"/>
    <col min="32" max="32" width="9.7109375" style="135" customWidth="1"/>
    <col min="33" max="33" width="8.00390625" style="135" customWidth="1"/>
    <col min="34" max="34" width="11.00390625" style="135" customWidth="1"/>
    <col min="35" max="40" width="9.140625" style="135" customWidth="1"/>
  </cols>
  <sheetData>
    <row r="1" ht="12.75">
      <c r="Y1" s="1" t="s">
        <v>73</v>
      </c>
    </row>
    <row r="3" spans="3:22" ht="15.75">
      <c r="C3" s="2" t="s">
        <v>68</v>
      </c>
      <c r="D3" s="3"/>
      <c r="E3" s="2"/>
      <c r="F3" s="3"/>
      <c r="G3" s="3"/>
      <c r="H3" s="3"/>
      <c r="I3" s="3"/>
      <c r="J3" s="3"/>
      <c r="K3" s="3"/>
      <c r="L3" s="3"/>
      <c r="M3" s="3"/>
      <c r="N3" s="3"/>
      <c r="O3" s="2"/>
      <c r="P3" s="2"/>
      <c r="Q3" s="3"/>
      <c r="R3" s="3"/>
      <c r="S3" s="3"/>
      <c r="T3" s="3"/>
      <c r="U3" s="3"/>
      <c r="V3" s="2"/>
    </row>
    <row r="4" spans="3:22" ht="15.75">
      <c r="C4" s="2"/>
      <c r="D4" s="3"/>
      <c r="E4" s="2"/>
      <c r="F4" s="3"/>
      <c r="G4" s="3"/>
      <c r="H4" s="3"/>
      <c r="I4" s="3"/>
      <c r="J4" s="3"/>
      <c r="K4" s="3"/>
      <c r="L4" s="3"/>
      <c r="M4" s="3"/>
      <c r="N4" s="3"/>
      <c r="O4" s="2"/>
      <c r="P4" s="2"/>
      <c r="Q4" s="3"/>
      <c r="R4" s="3"/>
      <c r="S4" s="3"/>
      <c r="T4" s="3"/>
      <c r="U4" s="3"/>
      <c r="V4" s="2"/>
    </row>
    <row r="5" spans="3:22" ht="16.5" thickBot="1">
      <c r="C5" s="2"/>
      <c r="D5" s="3"/>
      <c r="E5" s="2"/>
      <c r="F5" s="3"/>
      <c r="G5" s="3"/>
      <c r="H5" s="3"/>
      <c r="I5" s="3"/>
      <c r="J5" s="3"/>
      <c r="K5" s="3"/>
      <c r="L5" s="3"/>
      <c r="M5" s="3"/>
      <c r="N5" s="3"/>
      <c r="O5" s="2"/>
      <c r="P5" s="2"/>
      <c r="Q5" s="3"/>
      <c r="R5" s="3"/>
      <c r="S5" s="3"/>
      <c r="T5" s="3"/>
      <c r="U5" s="3"/>
      <c r="V5" s="2"/>
    </row>
    <row r="6" spans="2:34" ht="14.25" customHeight="1" thickBot="1">
      <c r="B6" s="209" t="s">
        <v>0</v>
      </c>
      <c r="C6" s="209" t="s">
        <v>1</v>
      </c>
      <c r="D6" s="210" t="s">
        <v>47</v>
      </c>
      <c r="E6" s="210"/>
      <c r="F6" s="210"/>
      <c r="G6" s="211" t="s">
        <v>59</v>
      </c>
      <c r="H6" s="207"/>
      <c r="I6" s="207"/>
      <c r="J6" s="211" t="s">
        <v>60</v>
      </c>
      <c r="K6" s="207"/>
      <c r="L6" s="207"/>
      <c r="M6" s="212" t="s">
        <v>61</v>
      </c>
      <c r="N6" s="208" t="s">
        <v>48</v>
      </c>
      <c r="O6" s="207" t="s">
        <v>49</v>
      </c>
      <c r="P6" s="207"/>
      <c r="Q6" s="207"/>
      <c r="R6" s="207" t="s">
        <v>50</v>
      </c>
      <c r="S6" s="207"/>
      <c r="T6" s="207"/>
      <c r="U6" s="208" t="s">
        <v>48</v>
      </c>
      <c r="V6" s="207" t="s">
        <v>51</v>
      </c>
      <c r="W6" s="207"/>
      <c r="X6" s="216"/>
      <c r="Y6" s="217" t="s">
        <v>52</v>
      </c>
      <c r="Z6" s="219"/>
      <c r="AA6" s="218"/>
      <c r="AB6" s="214" t="s">
        <v>48</v>
      </c>
      <c r="AC6" s="147"/>
      <c r="AD6" s="147"/>
      <c r="AE6" s="147"/>
      <c r="AF6" s="147"/>
      <c r="AG6" s="147"/>
      <c r="AH6" s="147"/>
    </row>
    <row r="7" spans="2:34" ht="14.25" customHeight="1" thickBot="1">
      <c r="B7" s="209"/>
      <c r="C7" s="209"/>
      <c r="D7" s="4" t="s">
        <v>3</v>
      </c>
      <c r="E7" s="5" t="s">
        <v>4</v>
      </c>
      <c r="F7" s="52" t="s">
        <v>5</v>
      </c>
      <c r="G7" s="4" t="s">
        <v>3</v>
      </c>
      <c r="H7" s="5" t="s">
        <v>4</v>
      </c>
      <c r="I7" s="6" t="s">
        <v>5</v>
      </c>
      <c r="J7" s="4" t="s">
        <v>3</v>
      </c>
      <c r="K7" s="5" t="s">
        <v>4</v>
      </c>
      <c r="L7" s="6" t="s">
        <v>5</v>
      </c>
      <c r="M7" s="213"/>
      <c r="N7" s="208"/>
      <c r="O7" s="7" t="s">
        <v>3</v>
      </c>
      <c r="P7" s="5" t="s">
        <v>4</v>
      </c>
      <c r="Q7" s="6" t="s">
        <v>5</v>
      </c>
      <c r="R7" s="7" t="s">
        <v>3</v>
      </c>
      <c r="S7" s="5" t="s">
        <v>4</v>
      </c>
      <c r="T7" s="6" t="s">
        <v>5</v>
      </c>
      <c r="U7" s="208"/>
      <c r="V7" s="7" t="s">
        <v>3</v>
      </c>
      <c r="W7" s="8" t="s">
        <v>4</v>
      </c>
      <c r="X7" s="148" t="s">
        <v>5</v>
      </c>
      <c r="Y7" s="149" t="s">
        <v>3</v>
      </c>
      <c r="Z7" s="64" t="s">
        <v>4</v>
      </c>
      <c r="AA7" s="6" t="s">
        <v>5</v>
      </c>
      <c r="AB7" s="215"/>
      <c r="AC7" s="136"/>
      <c r="AD7" s="136"/>
      <c r="AE7" s="137"/>
      <c r="AF7" s="136"/>
      <c r="AG7" s="136"/>
      <c r="AH7" s="137"/>
    </row>
    <row r="8" spans="2:34" ht="13.5" thickBot="1">
      <c r="B8" s="9">
        <v>1</v>
      </c>
      <c r="C8" s="10" t="s">
        <v>6</v>
      </c>
      <c r="D8" s="11">
        <v>42998.98</v>
      </c>
      <c r="E8" s="12"/>
      <c r="F8" s="13"/>
      <c r="G8" s="53">
        <v>31818.35</v>
      </c>
      <c r="H8" s="12"/>
      <c r="I8" s="13"/>
      <c r="J8" s="53">
        <v>31818.35</v>
      </c>
      <c r="K8" s="12"/>
      <c r="L8" s="13"/>
      <c r="M8" s="13"/>
      <c r="N8" s="13">
        <f>D8-G8</f>
        <v>11180.630000000005</v>
      </c>
      <c r="O8" s="14">
        <v>478006</v>
      </c>
      <c r="P8" s="12"/>
      <c r="Q8" s="15"/>
      <c r="R8" s="87">
        <v>471077.71</v>
      </c>
      <c r="S8" s="87"/>
      <c r="T8" s="87"/>
      <c r="U8" s="15">
        <f>O8-R8</f>
        <v>6928.289999999979</v>
      </c>
      <c r="V8" s="11">
        <v>417753</v>
      </c>
      <c r="W8" s="12"/>
      <c r="X8" s="15"/>
      <c r="Y8" s="156">
        <v>391635.16</v>
      </c>
      <c r="Z8" s="108"/>
      <c r="AA8" s="109"/>
      <c r="AB8" s="157">
        <f>V8-Y8</f>
        <v>26117.840000000026</v>
      </c>
      <c r="AE8" s="134"/>
      <c r="AH8" s="134"/>
    </row>
    <row r="9" spans="2:34" ht="12.75">
      <c r="B9" s="54"/>
      <c r="C9" s="55"/>
      <c r="D9" s="18"/>
      <c r="E9" s="19"/>
      <c r="F9" s="20"/>
      <c r="G9" s="56"/>
      <c r="H9" s="57"/>
      <c r="I9" s="58"/>
      <c r="J9" s="56"/>
      <c r="K9" s="57"/>
      <c r="L9" s="58"/>
      <c r="M9" s="58"/>
      <c r="N9" s="58"/>
      <c r="O9" s="21"/>
      <c r="P9" s="19"/>
      <c r="Q9" s="22"/>
      <c r="R9" s="88"/>
      <c r="S9" s="88"/>
      <c r="T9" s="88"/>
      <c r="U9" s="59"/>
      <c r="V9" s="23"/>
      <c r="W9" s="19"/>
      <c r="X9" s="22"/>
      <c r="Y9" s="158"/>
      <c r="Z9" s="110"/>
      <c r="AA9" s="107"/>
      <c r="AB9" s="150"/>
      <c r="AE9" s="134"/>
      <c r="AH9" s="134"/>
    </row>
    <row r="10" spans="2:34" ht="12.75">
      <c r="B10" s="9">
        <v>2</v>
      </c>
      <c r="C10" s="10" t="s">
        <v>7</v>
      </c>
      <c r="D10" s="18"/>
      <c r="E10" s="19"/>
      <c r="F10" s="20"/>
      <c r="G10" s="18"/>
      <c r="H10" s="19"/>
      <c r="I10" s="20"/>
      <c r="J10" s="18"/>
      <c r="K10" s="19"/>
      <c r="L10" s="20"/>
      <c r="M10" s="20"/>
      <c r="N10" s="20"/>
      <c r="O10" s="21"/>
      <c r="P10" s="19"/>
      <c r="Q10" s="22"/>
      <c r="R10" s="89"/>
      <c r="S10" s="89"/>
      <c r="T10" s="89"/>
      <c r="U10" s="22"/>
      <c r="V10" s="23"/>
      <c r="W10" s="19"/>
      <c r="X10" s="22"/>
      <c r="Y10" s="121"/>
      <c r="Z10" s="111"/>
      <c r="AA10" s="77"/>
      <c r="AB10" s="65"/>
      <c r="AC10" s="138"/>
      <c r="AE10" s="134"/>
      <c r="AF10" s="138"/>
      <c r="AH10" s="134"/>
    </row>
    <row r="11" spans="2:34" ht="12.75">
      <c r="B11" s="16"/>
      <c r="C11" s="17" t="s">
        <v>8</v>
      </c>
      <c r="D11" s="25">
        <v>7190.42</v>
      </c>
      <c r="E11" s="26">
        <v>4231.27</v>
      </c>
      <c r="F11" s="27">
        <v>30424.57</v>
      </c>
      <c r="G11" s="69">
        <v>5793.924</v>
      </c>
      <c r="H11" s="85">
        <f>I11/G11</f>
        <v>4.273464753766187</v>
      </c>
      <c r="I11" s="76">
        <v>24760.13</v>
      </c>
      <c r="J11" s="69">
        <v>5793.924</v>
      </c>
      <c r="K11" s="85">
        <f>L11/J11</f>
        <v>4.273464753766187</v>
      </c>
      <c r="L11" s="76">
        <v>24760.13</v>
      </c>
      <c r="M11" s="76"/>
      <c r="N11" s="27">
        <f>F11-I11</f>
        <v>5664.439999999999</v>
      </c>
      <c r="O11" s="21"/>
      <c r="P11" s="19"/>
      <c r="Q11" s="22"/>
      <c r="R11" s="89"/>
      <c r="S11" s="89"/>
      <c r="T11" s="89"/>
      <c r="U11" s="22"/>
      <c r="V11" s="23"/>
      <c r="W11" s="19"/>
      <c r="X11" s="22"/>
      <c r="Y11" s="121"/>
      <c r="Z11" s="111"/>
      <c r="AA11" s="77"/>
      <c r="AB11" s="65"/>
      <c r="AC11" s="139"/>
      <c r="AD11" s="140"/>
      <c r="AE11" s="141"/>
      <c r="AF11" s="139"/>
      <c r="AG11" s="140"/>
      <c r="AH11" s="141"/>
    </row>
    <row r="12" spans="2:34" ht="1.5" customHeight="1">
      <c r="B12" s="16"/>
      <c r="C12" s="17" t="s">
        <v>9</v>
      </c>
      <c r="D12" s="25"/>
      <c r="E12" s="26"/>
      <c r="F12" s="27"/>
      <c r="G12" s="71"/>
      <c r="H12" s="70"/>
      <c r="I12" s="76"/>
      <c r="J12" s="71"/>
      <c r="K12" s="70"/>
      <c r="L12" s="76"/>
      <c r="M12" s="76"/>
      <c r="N12" s="27"/>
      <c r="O12" s="21"/>
      <c r="P12" s="19"/>
      <c r="Q12" s="22"/>
      <c r="R12" s="89"/>
      <c r="S12" s="89"/>
      <c r="T12" s="89"/>
      <c r="U12" s="22"/>
      <c r="V12" s="23"/>
      <c r="W12" s="19"/>
      <c r="X12" s="22"/>
      <c r="Y12" s="121"/>
      <c r="Z12" s="111"/>
      <c r="AA12" s="77"/>
      <c r="AB12" s="65"/>
      <c r="AC12" s="139"/>
      <c r="AD12" s="140"/>
      <c r="AE12" s="141"/>
      <c r="AF12" s="139"/>
      <c r="AG12" s="140"/>
      <c r="AH12" s="141"/>
    </row>
    <row r="13" spans="2:34" ht="12.75" customHeight="1" hidden="1">
      <c r="B13" s="16"/>
      <c r="C13" s="17" t="s">
        <v>57</v>
      </c>
      <c r="D13" s="25"/>
      <c r="E13" s="26"/>
      <c r="F13" s="27"/>
      <c r="G13" s="71"/>
      <c r="H13" s="70"/>
      <c r="I13" s="76"/>
      <c r="J13" s="71"/>
      <c r="K13" s="70"/>
      <c r="L13" s="76"/>
      <c r="M13" s="76"/>
      <c r="N13" s="27"/>
      <c r="O13" s="21"/>
      <c r="P13" s="19"/>
      <c r="Q13" s="22"/>
      <c r="R13" s="89"/>
      <c r="S13" s="89"/>
      <c r="T13" s="89"/>
      <c r="U13" s="22"/>
      <c r="V13" s="23"/>
      <c r="W13" s="19"/>
      <c r="X13" s="22"/>
      <c r="Y13" s="121"/>
      <c r="Z13" s="111"/>
      <c r="AA13" s="77"/>
      <c r="AB13" s="65"/>
      <c r="AC13" s="139"/>
      <c r="AD13" s="140"/>
      <c r="AE13" s="141"/>
      <c r="AF13" s="139"/>
      <c r="AG13" s="140"/>
      <c r="AH13" s="141"/>
    </row>
    <row r="14" spans="2:34" ht="12.75" customHeight="1" hidden="1">
      <c r="B14" s="16"/>
      <c r="C14" s="17" t="s">
        <v>10</v>
      </c>
      <c r="D14" s="25"/>
      <c r="E14" s="26"/>
      <c r="F14" s="27"/>
      <c r="G14" s="71"/>
      <c r="H14" s="70"/>
      <c r="I14" s="76"/>
      <c r="J14" s="71"/>
      <c r="K14" s="70"/>
      <c r="L14" s="76"/>
      <c r="M14" s="76"/>
      <c r="N14" s="27"/>
      <c r="O14" s="21"/>
      <c r="P14" s="19"/>
      <c r="Q14" s="22"/>
      <c r="R14" s="89"/>
      <c r="S14" s="89"/>
      <c r="T14" s="89"/>
      <c r="U14" s="22"/>
      <c r="V14" s="23"/>
      <c r="W14" s="19"/>
      <c r="X14" s="22"/>
      <c r="Y14" s="121"/>
      <c r="Z14" s="111"/>
      <c r="AA14" s="77"/>
      <c r="AB14" s="65"/>
      <c r="AC14" s="139"/>
      <c r="AD14" s="140"/>
      <c r="AE14" s="141"/>
      <c r="AF14" s="139"/>
      <c r="AG14" s="140"/>
      <c r="AH14" s="141"/>
    </row>
    <row r="15" spans="2:34" ht="12.75">
      <c r="B15" s="16"/>
      <c r="C15" s="17" t="s">
        <v>11</v>
      </c>
      <c r="D15" s="25">
        <v>22.4</v>
      </c>
      <c r="E15" s="26">
        <v>17.07</v>
      </c>
      <c r="F15" s="27">
        <v>382.32</v>
      </c>
      <c r="G15" s="69">
        <v>14.1958</v>
      </c>
      <c r="H15" s="86">
        <f>I15/G15</f>
        <v>13.09964919201454</v>
      </c>
      <c r="I15" s="76">
        <v>185.96</v>
      </c>
      <c r="J15" s="69">
        <v>14.1958</v>
      </c>
      <c r="K15" s="86">
        <f>L15/J15</f>
        <v>13.09964919201454</v>
      </c>
      <c r="L15" s="76">
        <v>185.96</v>
      </c>
      <c r="M15" s="76"/>
      <c r="N15" s="27">
        <f>F15-I15</f>
        <v>196.35999999999999</v>
      </c>
      <c r="O15" s="21"/>
      <c r="P15" s="19"/>
      <c r="Q15" s="22"/>
      <c r="R15" s="89"/>
      <c r="S15" s="89"/>
      <c r="T15" s="89"/>
      <c r="U15" s="22"/>
      <c r="V15" s="23"/>
      <c r="W15" s="19"/>
      <c r="X15" s="22"/>
      <c r="Y15" s="121"/>
      <c r="Z15" s="111"/>
      <c r="AA15" s="77"/>
      <c r="AB15" s="65"/>
      <c r="AC15" s="139"/>
      <c r="AD15" s="140"/>
      <c r="AE15" s="141"/>
      <c r="AF15" s="139"/>
      <c r="AG15" s="140"/>
      <c r="AH15" s="141"/>
    </row>
    <row r="16" spans="2:34" ht="12.75">
      <c r="B16" s="16"/>
      <c r="C16" s="17" t="s">
        <v>12</v>
      </c>
      <c r="D16" s="28">
        <v>28090</v>
      </c>
      <c r="E16" s="26">
        <v>3.21</v>
      </c>
      <c r="F16" s="27">
        <v>90.17</v>
      </c>
      <c r="G16" s="72">
        <v>9</v>
      </c>
      <c r="H16" s="73">
        <f>I16/G16</f>
        <v>2.9633333333333334</v>
      </c>
      <c r="I16" s="76">
        <v>26.67</v>
      </c>
      <c r="J16" s="72">
        <v>9</v>
      </c>
      <c r="K16" s="73">
        <f>L16/J16</f>
        <v>2.9633333333333334</v>
      </c>
      <c r="L16" s="76">
        <v>26.67</v>
      </c>
      <c r="M16" s="76"/>
      <c r="N16" s="27">
        <f>F16-I16</f>
        <v>63.5</v>
      </c>
      <c r="O16" s="21"/>
      <c r="P16" s="19"/>
      <c r="Q16" s="22"/>
      <c r="R16" s="89"/>
      <c r="S16" s="89"/>
      <c r="T16" s="89"/>
      <c r="U16" s="22"/>
      <c r="V16" s="23"/>
      <c r="W16" s="19"/>
      <c r="X16" s="22"/>
      <c r="Y16" s="121"/>
      <c r="Z16" s="111"/>
      <c r="AA16" s="77"/>
      <c r="AB16" s="65"/>
      <c r="AC16" s="139"/>
      <c r="AD16" s="140"/>
      <c r="AE16" s="141"/>
      <c r="AF16" s="139"/>
      <c r="AG16" s="140"/>
      <c r="AH16" s="141"/>
    </row>
    <row r="17" spans="2:34" ht="12.75">
      <c r="B17" s="16"/>
      <c r="C17" s="17" t="s">
        <v>13</v>
      </c>
      <c r="D17" s="25">
        <v>15.95</v>
      </c>
      <c r="E17" s="26">
        <v>18.39</v>
      </c>
      <c r="F17" s="27">
        <v>293.32</v>
      </c>
      <c r="G17" s="71">
        <v>9.512</v>
      </c>
      <c r="H17" s="70">
        <f>I17/G17</f>
        <v>17.04793944491169</v>
      </c>
      <c r="I17" s="76">
        <v>162.16</v>
      </c>
      <c r="J17" s="71">
        <v>9.512</v>
      </c>
      <c r="K17" s="70">
        <f>L17/J17</f>
        <v>17.04793944491169</v>
      </c>
      <c r="L17" s="76">
        <v>162.16</v>
      </c>
      <c r="M17" s="76"/>
      <c r="N17" s="27">
        <f>F17-I17</f>
        <v>131.16</v>
      </c>
      <c r="O17" s="21"/>
      <c r="P17" s="19"/>
      <c r="Q17" s="22"/>
      <c r="R17" s="89"/>
      <c r="S17" s="89"/>
      <c r="T17" s="89"/>
      <c r="U17" s="22"/>
      <c r="V17" s="23"/>
      <c r="W17" s="19"/>
      <c r="X17" s="22"/>
      <c r="Y17" s="121"/>
      <c r="Z17" s="111"/>
      <c r="AA17" s="77"/>
      <c r="AB17" s="65"/>
      <c r="AC17" s="139"/>
      <c r="AD17" s="140"/>
      <c r="AE17" s="141"/>
      <c r="AF17" s="139"/>
      <c r="AG17" s="140"/>
      <c r="AH17" s="141"/>
    </row>
    <row r="18" spans="2:34" ht="12.75">
      <c r="B18" s="16"/>
      <c r="C18" s="17" t="s">
        <v>14</v>
      </c>
      <c r="D18" s="25"/>
      <c r="E18" s="26"/>
      <c r="F18" s="27">
        <v>6959.73</v>
      </c>
      <c r="G18" s="71"/>
      <c r="H18" s="70"/>
      <c r="I18" s="76">
        <f>I21+I22+I23</f>
        <v>5900.39</v>
      </c>
      <c r="J18" s="71"/>
      <c r="K18" s="70"/>
      <c r="L18" s="76">
        <f>L21+L22+L23</f>
        <v>5900.39</v>
      </c>
      <c r="M18" s="76"/>
      <c r="N18" s="27">
        <f>F18-I18</f>
        <v>1059.3399999999992</v>
      </c>
      <c r="O18" s="21"/>
      <c r="P18" s="19"/>
      <c r="Q18" s="29">
        <f>Q21</f>
        <v>1565</v>
      </c>
      <c r="R18" s="90"/>
      <c r="S18" s="90"/>
      <c r="T18" s="90">
        <f>T21</f>
        <v>1445.46</v>
      </c>
      <c r="U18" s="29">
        <f>Q18-T18</f>
        <v>119.53999999999996</v>
      </c>
      <c r="V18" s="131">
        <f>V19+V20</f>
        <v>301.8</v>
      </c>
      <c r="W18" s="26">
        <f>X18/V18</f>
        <v>3.8844035785288273</v>
      </c>
      <c r="X18" s="29">
        <f>X19+X20</f>
        <v>1172.313</v>
      </c>
      <c r="Y18" s="159">
        <f>Y19+Y20</f>
        <v>283.204</v>
      </c>
      <c r="Z18" s="133">
        <f>AA18/Y18</f>
        <v>3.6905552181466366</v>
      </c>
      <c r="AA18" s="76">
        <f>AA19+AA20</f>
        <v>1045.18</v>
      </c>
      <c r="AB18" s="66">
        <f>X18-AA18</f>
        <v>127.13300000000004</v>
      </c>
      <c r="AC18" s="139"/>
      <c r="AD18" s="140"/>
      <c r="AE18" s="141"/>
      <c r="AF18" s="139"/>
      <c r="AG18" s="140"/>
      <c r="AH18" s="141"/>
    </row>
    <row r="19" spans="2:34" ht="12.75">
      <c r="B19" s="16"/>
      <c r="C19" s="126" t="s">
        <v>63</v>
      </c>
      <c r="D19" s="127"/>
      <c r="E19" s="128"/>
      <c r="F19" s="32"/>
      <c r="G19" s="71"/>
      <c r="H19" s="70"/>
      <c r="I19" s="77"/>
      <c r="J19" s="71"/>
      <c r="K19" s="70"/>
      <c r="L19" s="77"/>
      <c r="M19" s="77"/>
      <c r="N19" s="32"/>
      <c r="O19" s="129"/>
      <c r="P19" s="130"/>
      <c r="Q19" s="33"/>
      <c r="R19" s="89"/>
      <c r="S19" s="89"/>
      <c r="T19" s="89"/>
      <c r="U19" s="33"/>
      <c r="V19" s="131">
        <v>162.9</v>
      </c>
      <c r="W19" s="128">
        <v>4.013</v>
      </c>
      <c r="X19" s="33">
        <v>653.813</v>
      </c>
      <c r="Y19" s="124">
        <v>152.738</v>
      </c>
      <c r="Z19" s="132">
        <f>AA19/Y19</f>
        <v>3.7532899474917834</v>
      </c>
      <c r="AA19" s="77">
        <v>573.27</v>
      </c>
      <c r="AB19" s="151"/>
      <c r="AC19" s="144"/>
      <c r="AD19" s="145"/>
      <c r="AE19" s="143"/>
      <c r="AF19" s="144"/>
      <c r="AG19" s="145"/>
      <c r="AH19" s="143"/>
    </row>
    <row r="20" spans="2:34" ht="12.75">
      <c r="B20" s="16"/>
      <c r="C20" s="126" t="s">
        <v>64</v>
      </c>
      <c r="D20" s="127"/>
      <c r="E20" s="128"/>
      <c r="F20" s="32"/>
      <c r="G20" s="71"/>
      <c r="H20" s="70"/>
      <c r="I20" s="77"/>
      <c r="J20" s="71"/>
      <c r="K20" s="70"/>
      <c r="L20" s="77"/>
      <c r="M20" s="77"/>
      <c r="N20" s="32"/>
      <c r="O20" s="129"/>
      <c r="P20" s="130"/>
      <c r="Q20" s="33"/>
      <c r="R20" s="89"/>
      <c r="S20" s="89"/>
      <c r="T20" s="89"/>
      <c r="U20" s="33"/>
      <c r="V20" s="131">
        <v>138.9</v>
      </c>
      <c r="W20" s="128">
        <v>3.7334</v>
      </c>
      <c r="X20" s="33">
        <v>518.5</v>
      </c>
      <c r="Y20" s="124">
        <v>130.466</v>
      </c>
      <c r="Z20" s="132">
        <f>AA20/Y20</f>
        <v>3.617110971440835</v>
      </c>
      <c r="AA20" s="77">
        <v>471.91</v>
      </c>
      <c r="AB20" s="151"/>
      <c r="AC20" s="144"/>
      <c r="AD20" s="145"/>
      <c r="AE20" s="143"/>
      <c r="AF20" s="144"/>
      <c r="AG20" s="145"/>
      <c r="AH20" s="143"/>
    </row>
    <row r="21" spans="2:34" ht="1.5" customHeight="1">
      <c r="B21" s="16"/>
      <c r="C21" s="31" t="s">
        <v>15</v>
      </c>
      <c r="D21" s="25">
        <v>1740.42</v>
      </c>
      <c r="E21" s="26">
        <v>3.66</v>
      </c>
      <c r="F21" s="20">
        <v>6377.13</v>
      </c>
      <c r="G21" s="69">
        <v>1385.709</v>
      </c>
      <c r="H21" s="70">
        <f>I21/G21</f>
        <v>3.9496243439279093</v>
      </c>
      <c r="I21" s="77">
        <v>5473.03</v>
      </c>
      <c r="J21" s="69">
        <v>1385.709</v>
      </c>
      <c r="K21" s="70">
        <f>L21/J21</f>
        <v>3.9496243439279093</v>
      </c>
      <c r="L21" s="77">
        <v>5473.03</v>
      </c>
      <c r="M21" s="77"/>
      <c r="N21" s="27">
        <f aca="true" t="shared" si="0" ref="N21:N33">F21-I21</f>
        <v>904.1000000000004</v>
      </c>
      <c r="O21" s="30">
        <v>381.1</v>
      </c>
      <c r="P21" s="26">
        <v>4.1069</v>
      </c>
      <c r="Q21" s="22">
        <v>1565</v>
      </c>
      <c r="R21" s="101">
        <v>390.283</v>
      </c>
      <c r="S21" s="92">
        <f>T21/R21</f>
        <v>3.7036201935518585</v>
      </c>
      <c r="T21" s="89">
        <v>1445.46</v>
      </c>
      <c r="U21" s="29">
        <f>Q21-T21</f>
        <v>119.53999999999996</v>
      </c>
      <c r="V21" s="24"/>
      <c r="W21" s="26"/>
      <c r="X21" s="22"/>
      <c r="Y21" s="124"/>
      <c r="Z21" s="113"/>
      <c r="AA21" s="77"/>
      <c r="AB21" s="66">
        <f>X21-AA21</f>
        <v>0</v>
      </c>
      <c r="AC21" s="139"/>
      <c r="AD21" s="140"/>
      <c r="AE21" s="141"/>
      <c r="AF21" s="139"/>
      <c r="AG21" s="140"/>
      <c r="AH21" s="141"/>
    </row>
    <row r="22" spans="2:34" ht="12.75" hidden="1">
      <c r="B22" s="16"/>
      <c r="C22" s="31" t="s">
        <v>16</v>
      </c>
      <c r="D22" s="25">
        <v>68.68</v>
      </c>
      <c r="E22" s="26">
        <v>3.66</v>
      </c>
      <c r="F22" s="20">
        <v>252.36</v>
      </c>
      <c r="G22" s="69">
        <v>50.155</v>
      </c>
      <c r="H22" s="70">
        <f>I22/G22</f>
        <v>3.704516000398764</v>
      </c>
      <c r="I22" s="77">
        <v>185.8</v>
      </c>
      <c r="J22" s="69">
        <v>50.155</v>
      </c>
      <c r="K22" s="70">
        <f>L22/J22</f>
        <v>3.704516000398764</v>
      </c>
      <c r="L22" s="77">
        <v>185.8</v>
      </c>
      <c r="M22" s="77"/>
      <c r="N22" s="27">
        <f t="shared" si="0"/>
        <v>66.56</v>
      </c>
      <c r="O22" s="21"/>
      <c r="P22" s="19"/>
      <c r="Q22" s="22"/>
      <c r="R22" s="89"/>
      <c r="S22" s="93"/>
      <c r="T22" s="89"/>
      <c r="U22" s="22"/>
      <c r="V22" s="23"/>
      <c r="W22" s="26"/>
      <c r="X22" s="22"/>
      <c r="Y22" s="121"/>
      <c r="Z22" s="111"/>
      <c r="AA22" s="77"/>
      <c r="AB22" s="65"/>
      <c r="AC22" s="139"/>
      <c r="AD22" s="140"/>
      <c r="AE22" s="141"/>
      <c r="AF22" s="139"/>
      <c r="AG22" s="140"/>
      <c r="AH22" s="141"/>
    </row>
    <row r="23" spans="2:34" ht="12.75" hidden="1">
      <c r="B23" s="16"/>
      <c r="C23" s="31" t="s">
        <v>17</v>
      </c>
      <c r="D23" s="25">
        <v>90.13</v>
      </c>
      <c r="E23" s="26">
        <v>3.66</v>
      </c>
      <c r="F23" s="20">
        <v>330.24</v>
      </c>
      <c r="G23" s="69">
        <v>65.85</v>
      </c>
      <c r="H23" s="70">
        <f>I23/G23</f>
        <v>3.668337129840547</v>
      </c>
      <c r="I23" s="77">
        <v>241.56</v>
      </c>
      <c r="J23" s="69">
        <v>65.85</v>
      </c>
      <c r="K23" s="70">
        <f>L23/J23</f>
        <v>3.668337129840547</v>
      </c>
      <c r="L23" s="77">
        <v>241.56</v>
      </c>
      <c r="M23" s="77"/>
      <c r="N23" s="27">
        <f t="shared" si="0"/>
        <v>88.68</v>
      </c>
      <c r="O23" s="21"/>
      <c r="P23" s="19"/>
      <c r="Q23" s="22"/>
      <c r="R23" s="89"/>
      <c r="S23" s="93"/>
      <c r="T23" s="89"/>
      <c r="U23" s="22"/>
      <c r="V23" s="23"/>
      <c r="W23" s="26"/>
      <c r="X23" s="22"/>
      <c r="Y23" s="121"/>
      <c r="Z23" s="111"/>
      <c r="AA23" s="77">
        <v>0</v>
      </c>
      <c r="AB23" s="65"/>
      <c r="AC23" s="139"/>
      <c r="AD23" s="140"/>
      <c r="AE23" s="141"/>
      <c r="AF23" s="139"/>
      <c r="AG23" s="140"/>
      <c r="AH23" s="141"/>
    </row>
    <row r="24" spans="2:34" ht="12.75" hidden="1">
      <c r="B24" s="16"/>
      <c r="C24" s="31" t="s">
        <v>18</v>
      </c>
      <c r="D24" s="25"/>
      <c r="E24" s="26"/>
      <c r="F24" s="20"/>
      <c r="G24" s="71"/>
      <c r="H24" s="70"/>
      <c r="I24" s="77"/>
      <c r="J24" s="71"/>
      <c r="K24" s="70"/>
      <c r="L24" s="77"/>
      <c r="M24" s="77"/>
      <c r="N24" s="27">
        <f t="shared" si="0"/>
        <v>0</v>
      </c>
      <c r="O24" s="21"/>
      <c r="P24" s="19"/>
      <c r="Q24" s="22"/>
      <c r="R24" s="89"/>
      <c r="S24" s="93"/>
      <c r="T24" s="89"/>
      <c r="U24" s="22"/>
      <c r="V24" s="23"/>
      <c r="W24" s="26"/>
      <c r="X24" s="22"/>
      <c r="Y24" s="121"/>
      <c r="Z24" s="111"/>
      <c r="AA24" s="77"/>
      <c r="AB24" s="65"/>
      <c r="AC24" s="139"/>
      <c r="AD24" s="140"/>
      <c r="AE24" s="141"/>
      <c r="AF24" s="139"/>
      <c r="AG24" s="140"/>
      <c r="AH24" s="141"/>
    </row>
    <row r="25" spans="2:34" ht="12" customHeight="1">
      <c r="B25" s="16"/>
      <c r="C25" s="17" t="s">
        <v>19</v>
      </c>
      <c r="D25" s="25"/>
      <c r="E25" s="26"/>
      <c r="F25" s="27">
        <v>6069.52</v>
      </c>
      <c r="G25" s="71"/>
      <c r="H25" s="70"/>
      <c r="I25" s="76">
        <v>4068.88</v>
      </c>
      <c r="J25" s="71"/>
      <c r="K25" s="70"/>
      <c r="L25" s="76">
        <v>4068.88</v>
      </c>
      <c r="M25" s="76"/>
      <c r="N25" s="27">
        <f t="shared" si="0"/>
        <v>2000.6400000000003</v>
      </c>
      <c r="O25" s="21"/>
      <c r="P25" s="19"/>
      <c r="Q25" s="29">
        <v>1313</v>
      </c>
      <c r="R25" s="90"/>
      <c r="S25" s="94"/>
      <c r="T25" s="90">
        <v>1018</v>
      </c>
      <c r="U25" s="29">
        <f>Q25-T25</f>
        <v>295</v>
      </c>
      <c r="V25" s="23"/>
      <c r="W25" s="26"/>
      <c r="X25" s="29">
        <v>1183</v>
      </c>
      <c r="Y25" s="122"/>
      <c r="Z25" s="112"/>
      <c r="AA25" s="76">
        <v>1147.23</v>
      </c>
      <c r="AB25" s="66">
        <f>X25-AA25</f>
        <v>35.76999999999998</v>
      </c>
      <c r="AC25" s="139"/>
      <c r="AD25" s="140"/>
      <c r="AE25" s="141"/>
      <c r="AF25" s="139"/>
      <c r="AG25" s="140"/>
      <c r="AH25" s="141"/>
    </row>
    <row r="26" spans="2:34" ht="12.75">
      <c r="B26" s="16"/>
      <c r="C26" s="17" t="s">
        <v>20</v>
      </c>
      <c r="D26" s="18"/>
      <c r="E26" s="19"/>
      <c r="F26" s="27">
        <v>2087.91</v>
      </c>
      <c r="G26" s="74"/>
      <c r="H26" s="75"/>
      <c r="I26" s="76">
        <v>1326.59</v>
      </c>
      <c r="J26" s="74"/>
      <c r="K26" s="75"/>
      <c r="L26" s="76">
        <v>1326.59</v>
      </c>
      <c r="M26" s="76"/>
      <c r="N26" s="27">
        <f t="shared" si="0"/>
        <v>761.3199999999999</v>
      </c>
      <c r="O26" s="21"/>
      <c r="P26" s="19"/>
      <c r="Q26" s="29">
        <v>449.1</v>
      </c>
      <c r="R26" s="90"/>
      <c r="S26" s="94"/>
      <c r="T26" s="90">
        <v>303.76</v>
      </c>
      <c r="U26" s="29">
        <f>Q26-T26</f>
        <v>145.34000000000003</v>
      </c>
      <c r="V26" s="23"/>
      <c r="W26" s="26"/>
      <c r="X26" s="29">
        <v>404.5</v>
      </c>
      <c r="Y26" s="122"/>
      <c r="Z26" s="112"/>
      <c r="AA26" s="76">
        <v>375.97</v>
      </c>
      <c r="AB26" s="66">
        <f>X26-AA26</f>
        <v>28.529999999999973</v>
      </c>
      <c r="AC26" s="139"/>
      <c r="AD26" s="142"/>
      <c r="AE26" s="141"/>
      <c r="AF26" s="139"/>
      <c r="AG26" s="142"/>
      <c r="AH26" s="141"/>
    </row>
    <row r="27" spans="2:34" ht="12.75">
      <c r="B27" s="16"/>
      <c r="C27" s="17" t="s">
        <v>21</v>
      </c>
      <c r="D27" s="18"/>
      <c r="E27" s="19"/>
      <c r="F27" s="27">
        <v>147.65</v>
      </c>
      <c r="G27" s="74"/>
      <c r="H27" s="75"/>
      <c r="I27" s="76">
        <v>124.75</v>
      </c>
      <c r="J27" s="74"/>
      <c r="K27" s="75"/>
      <c r="L27" s="76">
        <v>124.75</v>
      </c>
      <c r="M27" s="76"/>
      <c r="N27" s="27">
        <f t="shared" si="0"/>
        <v>22.900000000000006</v>
      </c>
      <c r="O27" s="21"/>
      <c r="P27" s="19"/>
      <c r="Q27" s="29">
        <v>27.5</v>
      </c>
      <c r="R27" s="90"/>
      <c r="S27" s="94"/>
      <c r="T27" s="90">
        <v>25.87</v>
      </c>
      <c r="U27" s="29">
        <f>Q27-T27</f>
        <v>1.629999999999999</v>
      </c>
      <c r="V27" s="23"/>
      <c r="W27" s="26"/>
      <c r="X27" s="29">
        <v>37.2</v>
      </c>
      <c r="Y27" s="122"/>
      <c r="Z27" s="112"/>
      <c r="AA27" s="76">
        <v>32.07</v>
      </c>
      <c r="AB27" s="66">
        <f>X27-AA27</f>
        <v>5.130000000000003</v>
      </c>
      <c r="AC27" s="139"/>
      <c r="AE27" s="141"/>
      <c r="AF27" s="139"/>
      <c r="AH27" s="141"/>
    </row>
    <row r="28" spans="2:34" ht="12.75">
      <c r="B28" s="16"/>
      <c r="C28" s="17" t="s">
        <v>22</v>
      </c>
      <c r="D28" s="18"/>
      <c r="E28" s="19"/>
      <c r="F28" s="27">
        <f>F29+F31+F32</f>
        <v>2739.8900000000003</v>
      </c>
      <c r="G28" s="74"/>
      <c r="H28" s="75"/>
      <c r="I28" s="76">
        <f>I29+I30+I31+I32+I33</f>
        <v>3006.73</v>
      </c>
      <c r="J28" s="74"/>
      <c r="K28" s="75"/>
      <c r="L28" s="76">
        <f>L29+L30+L31+L32+L33</f>
        <v>3006.73</v>
      </c>
      <c r="M28" s="76"/>
      <c r="N28" s="27">
        <f t="shared" si="0"/>
        <v>-266.8399999999997</v>
      </c>
      <c r="O28" s="21"/>
      <c r="P28" s="19"/>
      <c r="Q28" s="29">
        <v>2867.74</v>
      </c>
      <c r="R28" s="90"/>
      <c r="S28" s="94"/>
      <c r="T28" s="95">
        <v>2057.49</v>
      </c>
      <c r="U28" s="29">
        <f>Q28-T28</f>
        <v>810.25</v>
      </c>
      <c r="V28" s="23"/>
      <c r="W28" s="26"/>
      <c r="X28" s="29">
        <v>1498.42</v>
      </c>
      <c r="Y28" s="122"/>
      <c r="Z28" s="112"/>
      <c r="AA28" s="76">
        <v>1780</v>
      </c>
      <c r="AB28" s="66">
        <f>X28-AA28</f>
        <v>-281.5799999999999</v>
      </c>
      <c r="AE28" s="141"/>
      <c r="AH28" s="141"/>
    </row>
    <row r="29" spans="2:34" ht="12.75">
      <c r="B29" s="16"/>
      <c r="C29" s="31" t="s">
        <v>23</v>
      </c>
      <c r="D29" s="18"/>
      <c r="E29" s="19"/>
      <c r="F29" s="20">
        <v>1533.88</v>
      </c>
      <c r="G29" s="74"/>
      <c r="H29" s="75"/>
      <c r="I29" s="77">
        <v>780.56</v>
      </c>
      <c r="J29" s="74"/>
      <c r="K29" s="75"/>
      <c r="L29" s="77">
        <v>780.56</v>
      </c>
      <c r="M29" s="77"/>
      <c r="N29" s="27">
        <f t="shared" si="0"/>
        <v>753.3200000000002</v>
      </c>
      <c r="O29" s="21"/>
      <c r="P29" s="19"/>
      <c r="Q29" s="22">
        <v>774.51</v>
      </c>
      <c r="R29" s="89"/>
      <c r="S29" s="93"/>
      <c r="T29" s="89">
        <v>475.62</v>
      </c>
      <c r="U29" s="29">
        <f>Q29-T29</f>
        <v>298.89</v>
      </c>
      <c r="V29" s="23"/>
      <c r="W29" s="26"/>
      <c r="X29" s="22">
        <v>104.52</v>
      </c>
      <c r="Y29" s="121"/>
      <c r="Z29" s="111"/>
      <c r="AA29" s="77">
        <v>29.38</v>
      </c>
      <c r="AB29" s="66">
        <f>X29-AA29</f>
        <v>75.14</v>
      </c>
      <c r="AE29" s="141"/>
      <c r="AH29" s="141"/>
    </row>
    <row r="30" spans="2:34" ht="12.75">
      <c r="B30" s="16"/>
      <c r="C30" s="31" t="s">
        <v>24</v>
      </c>
      <c r="D30" s="18"/>
      <c r="E30" s="19"/>
      <c r="F30" s="20"/>
      <c r="G30" s="74"/>
      <c r="H30" s="75"/>
      <c r="I30" s="77"/>
      <c r="J30" s="74"/>
      <c r="K30" s="75"/>
      <c r="L30" s="77"/>
      <c r="M30" s="77"/>
      <c r="N30" s="27">
        <f t="shared" si="0"/>
        <v>0</v>
      </c>
      <c r="O30" s="21"/>
      <c r="P30" s="19"/>
      <c r="Q30" s="22"/>
      <c r="R30" s="89"/>
      <c r="S30" s="93"/>
      <c r="T30" s="89"/>
      <c r="U30" s="22"/>
      <c r="V30" s="23"/>
      <c r="W30" s="26"/>
      <c r="X30" s="22"/>
      <c r="Y30" s="121"/>
      <c r="Z30" s="111"/>
      <c r="AA30" s="77"/>
      <c r="AB30" s="65"/>
      <c r="AE30" s="141"/>
      <c r="AH30" s="141"/>
    </row>
    <row r="31" spans="2:34" ht="12.75">
      <c r="B31" s="16"/>
      <c r="C31" s="63" t="s">
        <v>67</v>
      </c>
      <c r="D31" s="18"/>
      <c r="E31" s="19"/>
      <c r="F31" s="20">
        <v>799.4</v>
      </c>
      <c r="G31" s="74"/>
      <c r="H31" s="75"/>
      <c r="I31" s="77">
        <v>1780.82</v>
      </c>
      <c r="J31" s="74"/>
      <c r="K31" s="75"/>
      <c r="L31" s="77">
        <v>1780.82</v>
      </c>
      <c r="M31" s="77"/>
      <c r="N31" s="32">
        <f t="shared" si="0"/>
        <v>-981.42</v>
      </c>
      <c r="O31" s="21"/>
      <c r="P31" s="19"/>
      <c r="Q31" s="22"/>
      <c r="R31" s="89"/>
      <c r="S31" s="93"/>
      <c r="T31" s="89"/>
      <c r="U31" s="29">
        <f>Q31-T31</f>
        <v>0</v>
      </c>
      <c r="V31" s="23"/>
      <c r="W31" s="26"/>
      <c r="X31" s="22"/>
      <c r="Y31" s="121"/>
      <c r="Z31" s="111"/>
      <c r="AA31" s="77">
        <v>23.5</v>
      </c>
      <c r="AB31" s="66">
        <f>X31-AA31</f>
        <v>-23.5</v>
      </c>
      <c r="AE31" s="141"/>
      <c r="AH31" s="141"/>
    </row>
    <row r="32" spans="2:34" ht="12.75">
      <c r="B32" s="16"/>
      <c r="C32" s="63" t="s">
        <v>70</v>
      </c>
      <c r="D32" s="18"/>
      <c r="E32" s="19"/>
      <c r="F32" s="20">
        <v>406.61</v>
      </c>
      <c r="G32" s="74"/>
      <c r="H32" s="75"/>
      <c r="I32" s="77">
        <v>445.35</v>
      </c>
      <c r="J32" s="74"/>
      <c r="K32" s="75"/>
      <c r="L32" s="77">
        <v>445.35</v>
      </c>
      <c r="M32" s="77"/>
      <c r="N32" s="32">
        <f t="shared" si="0"/>
        <v>-38.74000000000001</v>
      </c>
      <c r="O32" s="21"/>
      <c r="P32" s="19"/>
      <c r="Q32" s="22"/>
      <c r="R32" s="89"/>
      <c r="S32" s="93"/>
      <c r="T32" s="89"/>
      <c r="U32" s="22"/>
      <c r="V32" s="23"/>
      <c r="W32" s="26"/>
      <c r="X32" s="22"/>
      <c r="Y32" s="121"/>
      <c r="Z32" s="111"/>
      <c r="AA32" s="77">
        <v>1332.99</v>
      </c>
      <c r="AB32" s="65"/>
      <c r="AE32" s="141"/>
      <c r="AH32" s="141"/>
    </row>
    <row r="33" spans="2:34" ht="12.75">
      <c r="B33" s="16"/>
      <c r="C33" s="31" t="s">
        <v>25</v>
      </c>
      <c r="D33" s="18"/>
      <c r="E33" s="19"/>
      <c r="F33" s="20"/>
      <c r="G33" s="74"/>
      <c r="H33" s="75"/>
      <c r="I33" s="77"/>
      <c r="J33" s="74"/>
      <c r="K33" s="75"/>
      <c r="L33" s="77"/>
      <c r="M33" s="77"/>
      <c r="N33" s="27">
        <f t="shared" si="0"/>
        <v>0</v>
      </c>
      <c r="O33" s="21"/>
      <c r="P33" s="19"/>
      <c r="Q33" s="22"/>
      <c r="R33" s="89"/>
      <c r="S33" s="93"/>
      <c r="T33" s="89"/>
      <c r="U33" s="22"/>
      <c r="V33" s="23"/>
      <c r="W33" s="26"/>
      <c r="X33" s="22"/>
      <c r="Y33" s="121"/>
      <c r="Z33" s="111"/>
      <c r="AA33" s="77">
        <v>394.13</v>
      </c>
      <c r="AB33" s="66">
        <f>X33-AA33</f>
        <v>-394.13</v>
      </c>
      <c r="AE33" s="141"/>
      <c r="AH33" s="141"/>
    </row>
    <row r="34" spans="2:34" ht="12.75">
      <c r="B34" s="16"/>
      <c r="C34" s="17" t="s">
        <v>26</v>
      </c>
      <c r="D34" s="18"/>
      <c r="E34" s="19"/>
      <c r="F34" s="27">
        <v>211.72</v>
      </c>
      <c r="G34" s="74"/>
      <c r="H34" s="75"/>
      <c r="I34" s="76">
        <v>1386.47</v>
      </c>
      <c r="J34" s="74"/>
      <c r="K34" s="75"/>
      <c r="L34" s="76">
        <v>1386.47</v>
      </c>
      <c r="M34" s="76"/>
      <c r="N34" s="20"/>
      <c r="O34" s="21"/>
      <c r="P34" s="19"/>
      <c r="Q34" s="29">
        <v>415.6</v>
      </c>
      <c r="R34" s="89"/>
      <c r="S34" s="93"/>
      <c r="T34" s="90">
        <v>521.24</v>
      </c>
      <c r="U34" s="29">
        <f>Q34-T34</f>
        <v>-105.63999999999999</v>
      </c>
      <c r="V34" s="23"/>
      <c r="W34" s="26"/>
      <c r="X34" s="29">
        <v>872.14</v>
      </c>
      <c r="Y34" s="121"/>
      <c r="Z34" s="111"/>
      <c r="AA34" s="76">
        <v>911.27</v>
      </c>
      <c r="AB34" s="66">
        <f>X34-AA34</f>
        <v>-39.129999999999995</v>
      </c>
      <c r="AE34" s="141"/>
      <c r="AH34" s="141"/>
    </row>
    <row r="35" spans="2:34" ht="12.75">
      <c r="B35" s="16"/>
      <c r="C35" s="31" t="s">
        <v>27</v>
      </c>
      <c r="D35" s="18"/>
      <c r="E35" s="19"/>
      <c r="F35" s="27"/>
      <c r="G35" s="74"/>
      <c r="H35" s="75"/>
      <c r="I35" s="76"/>
      <c r="J35" s="74"/>
      <c r="K35" s="75"/>
      <c r="L35" s="76"/>
      <c r="M35" s="76"/>
      <c r="N35" s="27">
        <f>F35-I35</f>
        <v>0</v>
      </c>
      <c r="O35" s="21"/>
      <c r="P35" s="19"/>
      <c r="Q35" s="33"/>
      <c r="R35" s="91">
        <v>55.733</v>
      </c>
      <c r="S35" s="92">
        <f>T35/R35</f>
        <v>4.201460535051047</v>
      </c>
      <c r="T35" s="89">
        <v>234.16</v>
      </c>
      <c r="U35" s="29">
        <f>Q35-T35</f>
        <v>-234.16</v>
      </c>
      <c r="V35" s="23"/>
      <c r="W35" s="26"/>
      <c r="X35" s="33">
        <v>590.1</v>
      </c>
      <c r="Y35" s="122"/>
      <c r="Z35" s="112"/>
      <c r="AA35" s="77">
        <v>598.2</v>
      </c>
      <c r="AB35" s="151">
        <f>X35-AA35</f>
        <v>-8.100000000000023</v>
      </c>
      <c r="AE35" s="141"/>
      <c r="AH35" s="141"/>
    </row>
    <row r="36" spans="2:34" ht="12.75">
      <c r="B36" s="16"/>
      <c r="C36" s="17" t="s">
        <v>28</v>
      </c>
      <c r="D36" s="18"/>
      <c r="E36" s="19"/>
      <c r="F36" s="27">
        <v>1749.1</v>
      </c>
      <c r="G36" s="74"/>
      <c r="H36" s="75"/>
      <c r="I36" s="76">
        <v>2204.53</v>
      </c>
      <c r="J36" s="74"/>
      <c r="K36" s="75"/>
      <c r="L36" s="76">
        <v>2204.53</v>
      </c>
      <c r="M36" s="76"/>
      <c r="N36" s="27"/>
      <c r="O36" s="21"/>
      <c r="P36" s="19"/>
      <c r="Q36" s="29">
        <v>554.9</v>
      </c>
      <c r="R36" s="91"/>
      <c r="S36" s="93"/>
      <c r="T36" s="90">
        <v>742.49</v>
      </c>
      <c r="U36" s="29">
        <f>Q36-T36</f>
        <v>-187.59000000000003</v>
      </c>
      <c r="V36" s="23"/>
      <c r="W36" s="26"/>
      <c r="X36" s="29">
        <v>481.3</v>
      </c>
      <c r="Y36" s="160"/>
      <c r="Z36" s="113"/>
      <c r="AA36" s="76">
        <v>839.37</v>
      </c>
      <c r="AB36" s="66">
        <f>X36-AA36</f>
        <v>-358.07</v>
      </c>
      <c r="AE36" s="141"/>
      <c r="AH36" s="141"/>
    </row>
    <row r="37" spans="2:34" ht="12.75">
      <c r="B37" s="16"/>
      <c r="C37" s="17" t="s">
        <v>62</v>
      </c>
      <c r="D37" s="18"/>
      <c r="E37" s="19"/>
      <c r="F37" s="27"/>
      <c r="G37" s="74"/>
      <c r="H37" s="75"/>
      <c r="I37" s="76"/>
      <c r="J37" s="74"/>
      <c r="K37" s="75"/>
      <c r="L37" s="76"/>
      <c r="M37" s="76"/>
      <c r="N37" s="27"/>
      <c r="O37" s="21"/>
      <c r="P37" s="19"/>
      <c r="Q37" s="33">
        <v>185.48</v>
      </c>
      <c r="R37" s="91"/>
      <c r="S37" s="93"/>
      <c r="T37" s="89">
        <v>185.48</v>
      </c>
      <c r="U37" s="29"/>
      <c r="V37" s="23"/>
      <c r="W37" s="26"/>
      <c r="X37" s="33">
        <v>202.09</v>
      </c>
      <c r="Y37" s="160"/>
      <c r="Z37" s="113"/>
      <c r="AA37" s="77">
        <v>202.09</v>
      </c>
      <c r="AB37" s="66"/>
      <c r="AE37" s="141"/>
      <c r="AH37" s="141"/>
    </row>
    <row r="38" spans="2:34" ht="0.75" customHeight="1">
      <c r="B38" s="16"/>
      <c r="C38" s="17" t="s">
        <v>2</v>
      </c>
      <c r="D38" s="18"/>
      <c r="E38" s="19"/>
      <c r="F38" s="27"/>
      <c r="G38" s="74"/>
      <c r="H38" s="75"/>
      <c r="I38" s="76"/>
      <c r="J38" s="74"/>
      <c r="K38" s="75"/>
      <c r="L38" s="76"/>
      <c r="M38" s="76"/>
      <c r="N38" s="27">
        <f>F38-I38</f>
        <v>0</v>
      </c>
      <c r="O38" s="21"/>
      <c r="P38" s="19"/>
      <c r="Q38" s="29"/>
      <c r="R38" s="102"/>
      <c r="S38" s="94"/>
      <c r="T38" s="90"/>
      <c r="U38" s="29">
        <f>Q38-T38</f>
        <v>0</v>
      </c>
      <c r="V38" s="23"/>
      <c r="W38" s="26"/>
      <c r="X38" s="22"/>
      <c r="Y38" s="122"/>
      <c r="Z38" s="112"/>
      <c r="AA38" s="76"/>
      <c r="AB38" s="66">
        <f>X38-AA38</f>
        <v>0</v>
      </c>
      <c r="AE38" s="141"/>
      <c r="AH38" s="141"/>
    </row>
    <row r="39" spans="2:34" ht="12.75" hidden="1">
      <c r="B39" s="16"/>
      <c r="C39" s="17" t="s">
        <v>29</v>
      </c>
      <c r="D39" s="18"/>
      <c r="E39" s="19"/>
      <c r="F39" s="27"/>
      <c r="G39" s="74"/>
      <c r="H39" s="75"/>
      <c r="I39" s="76"/>
      <c r="J39" s="74"/>
      <c r="K39" s="75"/>
      <c r="L39" s="76"/>
      <c r="M39" s="76"/>
      <c r="N39" s="27"/>
      <c r="O39" s="21"/>
      <c r="P39" s="19"/>
      <c r="Q39" s="29"/>
      <c r="R39" s="102"/>
      <c r="S39" s="90"/>
      <c r="T39" s="90"/>
      <c r="U39" s="29"/>
      <c r="V39" s="23"/>
      <c r="W39" s="26"/>
      <c r="X39" s="22"/>
      <c r="Y39" s="121"/>
      <c r="Z39" s="111"/>
      <c r="AA39" s="77"/>
      <c r="AB39" s="65"/>
      <c r="AC39" s="138"/>
      <c r="AD39" s="140"/>
      <c r="AE39" s="141"/>
      <c r="AF39" s="138"/>
      <c r="AG39" s="140"/>
      <c r="AH39" s="141"/>
    </row>
    <row r="40" spans="2:34" ht="12.75">
      <c r="B40" s="16"/>
      <c r="C40" s="17" t="s">
        <v>30</v>
      </c>
      <c r="D40" s="18"/>
      <c r="E40" s="19"/>
      <c r="F40" s="27"/>
      <c r="G40" s="74"/>
      <c r="H40" s="75"/>
      <c r="I40" s="76"/>
      <c r="J40" s="74"/>
      <c r="K40" s="75"/>
      <c r="L40" s="76"/>
      <c r="M40" s="76"/>
      <c r="N40" s="27"/>
      <c r="O40" s="30">
        <v>89.172</v>
      </c>
      <c r="P40" s="19">
        <v>7.63</v>
      </c>
      <c r="Q40" s="29">
        <v>680.4</v>
      </c>
      <c r="R40" s="103">
        <v>84.60441</v>
      </c>
      <c r="S40" s="89">
        <f>T40/R40</f>
        <v>6.409949552275111</v>
      </c>
      <c r="T40" s="90">
        <v>542.31</v>
      </c>
      <c r="U40" s="29">
        <f>Q40-T40</f>
        <v>138.09000000000003</v>
      </c>
      <c r="V40" s="24">
        <f>X40/W40</f>
        <v>100.63186813186813</v>
      </c>
      <c r="W40" s="26">
        <v>7.28</v>
      </c>
      <c r="X40" s="29">
        <v>732.6</v>
      </c>
      <c r="Y40" s="153">
        <v>81.00095</v>
      </c>
      <c r="Z40" s="114">
        <f>AA40/Y40</f>
        <v>7.280038073627532</v>
      </c>
      <c r="AA40" s="76">
        <v>589.69</v>
      </c>
      <c r="AB40" s="66">
        <f>X40-AA40</f>
        <v>142.90999999999997</v>
      </c>
      <c r="AC40" s="138"/>
      <c r="AD40" s="140"/>
      <c r="AE40" s="141"/>
      <c r="AF40" s="138"/>
      <c r="AG40" s="140"/>
      <c r="AH40" s="141"/>
    </row>
    <row r="41" spans="2:34" ht="12.75">
      <c r="B41" s="16"/>
      <c r="C41" s="17" t="s">
        <v>31</v>
      </c>
      <c r="D41" s="18"/>
      <c r="E41" s="19"/>
      <c r="F41" s="27">
        <f>F45+F47+F48</f>
        <v>335.26</v>
      </c>
      <c r="G41" s="74"/>
      <c r="H41" s="75"/>
      <c r="I41" s="76">
        <f>I45+I46+I47+I48+I49</f>
        <v>239.21</v>
      </c>
      <c r="J41" s="74"/>
      <c r="K41" s="75"/>
      <c r="L41" s="76">
        <f>L45+L46+L47+L48+L49</f>
        <v>239.21</v>
      </c>
      <c r="M41" s="76"/>
      <c r="N41" s="27"/>
      <c r="O41" s="21"/>
      <c r="P41" s="19"/>
      <c r="Q41" s="29">
        <v>169</v>
      </c>
      <c r="R41" s="90"/>
      <c r="S41" s="90"/>
      <c r="T41" s="90">
        <v>108.23</v>
      </c>
      <c r="U41" s="29">
        <f>Q41-T41</f>
        <v>60.769999999999996</v>
      </c>
      <c r="V41" s="23"/>
      <c r="W41" s="26"/>
      <c r="X41" s="29">
        <v>114.7</v>
      </c>
      <c r="Y41" s="121"/>
      <c r="Z41" s="111"/>
      <c r="AA41" s="76">
        <v>147.94</v>
      </c>
      <c r="AB41" s="66">
        <f>X41-AA41</f>
        <v>-33.239999999999995</v>
      </c>
      <c r="AC41" s="138"/>
      <c r="AD41" s="140"/>
      <c r="AE41" s="141"/>
      <c r="AF41" s="138"/>
      <c r="AG41" s="140"/>
      <c r="AH41" s="141"/>
    </row>
    <row r="42" spans="2:34" ht="12.75">
      <c r="B42" s="16"/>
      <c r="C42" s="126" t="s">
        <v>65</v>
      </c>
      <c r="D42" s="18"/>
      <c r="E42" s="19"/>
      <c r="F42" s="27"/>
      <c r="G42" s="74"/>
      <c r="H42" s="75"/>
      <c r="I42" s="76"/>
      <c r="J42" s="74"/>
      <c r="K42" s="75"/>
      <c r="L42" s="76"/>
      <c r="M42" s="76"/>
      <c r="N42" s="27"/>
      <c r="O42" s="21"/>
      <c r="P42" s="19"/>
      <c r="Q42" s="29"/>
      <c r="R42" s="90"/>
      <c r="S42" s="90"/>
      <c r="T42" s="90"/>
      <c r="U42" s="29"/>
      <c r="V42" s="23"/>
      <c r="W42" s="26"/>
      <c r="X42" s="33">
        <v>86.6</v>
      </c>
      <c r="Y42" s="121"/>
      <c r="Z42" s="111"/>
      <c r="AA42" s="77">
        <v>63.72</v>
      </c>
      <c r="AB42" s="66"/>
      <c r="AC42" s="138"/>
      <c r="AD42" s="140"/>
      <c r="AE42" s="141"/>
      <c r="AF42" s="138"/>
      <c r="AG42" s="140"/>
      <c r="AH42" s="141"/>
    </row>
    <row r="43" spans="2:34" ht="12.75">
      <c r="B43" s="16"/>
      <c r="C43" s="126" t="s">
        <v>66</v>
      </c>
      <c r="D43" s="18"/>
      <c r="E43" s="19"/>
      <c r="F43" s="27"/>
      <c r="G43" s="74"/>
      <c r="H43" s="75"/>
      <c r="I43" s="76"/>
      <c r="J43" s="74"/>
      <c r="K43" s="75"/>
      <c r="L43" s="76"/>
      <c r="M43" s="76"/>
      <c r="N43" s="27"/>
      <c r="O43" s="21"/>
      <c r="P43" s="19"/>
      <c r="Q43" s="29"/>
      <c r="R43" s="90"/>
      <c r="S43" s="90"/>
      <c r="T43" s="90"/>
      <c r="U43" s="29"/>
      <c r="V43" s="23"/>
      <c r="W43" s="26"/>
      <c r="X43" s="33">
        <v>28.1</v>
      </c>
      <c r="Y43" s="121"/>
      <c r="Z43" s="111"/>
      <c r="AA43" s="77">
        <v>4.42</v>
      </c>
      <c r="AB43" s="66"/>
      <c r="AC43" s="138"/>
      <c r="AD43" s="140"/>
      <c r="AE43" s="141"/>
      <c r="AF43" s="138"/>
      <c r="AG43" s="140"/>
      <c r="AH43" s="141"/>
    </row>
    <row r="44" spans="2:34" ht="12.75">
      <c r="B44" s="16"/>
      <c r="C44" s="63" t="s">
        <v>55</v>
      </c>
      <c r="D44" s="18"/>
      <c r="E44" s="19"/>
      <c r="F44" s="27"/>
      <c r="G44" s="74"/>
      <c r="H44" s="75"/>
      <c r="I44" s="76"/>
      <c r="J44" s="74"/>
      <c r="K44" s="75"/>
      <c r="L44" s="76"/>
      <c r="M44" s="76"/>
      <c r="N44" s="27"/>
      <c r="O44" s="21"/>
      <c r="P44" s="19"/>
      <c r="Q44" s="29"/>
      <c r="R44" s="90"/>
      <c r="S44" s="90"/>
      <c r="T44" s="90"/>
      <c r="U44" s="29"/>
      <c r="V44" s="23"/>
      <c r="W44" s="26"/>
      <c r="X44" s="33"/>
      <c r="Y44" s="121"/>
      <c r="Z44" s="111"/>
      <c r="AA44" s="77">
        <v>79.8</v>
      </c>
      <c r="AB44" s="66"/>
      <c r="AC44" s="138"/>
      <c r="AD44" s="140"/>
      <c r="AE44" s="141"/>
      <c r="AF44" s="138"/>
      <c r="AG44" s="140"/>
      <c r="AH44" s="141"/>
    </row>
    <row r="45" spans="2:34" ht="2.25" customHeight="1">
      <c r="B45" s="16"/>
      <c r="C45" s="31" t="s">
        <v>32</v>
      </c>
      <c r="D45" s="18"/>
      <c r="E45" s="19"/>
      <c r="F45" s="32">
        <v>121.22</v>
      </c>
      <c r="G45" s="74"/>
      <c r="H45" s="75"/>
      <c r="I45" s="77">
        <v>105.4</v>
      </c>
      <c r="J45" s="74"/>
      <c r="K45" s="75"/>
      <c r="L45" s="77">
        <v>105.4</v>
      </c>
      <c r="M45" s="77"/>
      <c r="N45" s="27"/>
      <c r="O45" s="21"/>
      <c r="P45" s="19"/>
      <c r="Q45" s="29"/>
      <c r="R45" s="91"/>
      <c r="S45" s="96"/>
      <c r="T45" s="90"/>
      <c r="U45" s="29">
        <f>Q45-T45</f>
        <v>0</v>
      </c>
      <c r="V45" s="23"/>
      <c r="W45" s="26"/>
      <c r="X45" s="29"/>
      <c r="Y45" s="152"/>
      <c r="Z45" s="115"/>
      <c r="AA45" s="76"/>
      <c r="AB45" s="66">
        <f>X45-AA45</f>
        <v>0</v>
      </c>
      <c r="AE45" s="141"/>
      <c r="AH45" s="141"/>
    </row>
    <row r="46" spans="2:34" ht="0.75" customHeight="1" hidden="1">
      <c r="B46" s="16"/>
      <c r="C46" s="63" t="s">
        <v>54</v>
      </c>
      <c r="D46" s="18"/>
      <c r="E46" s="19"/>
      <c r="F46" s="32"/>
      <c r="G46" s="74"/>
      <c r="H46" s="75"/>
      <c r="I46" s="77">
        <v>98.5</v>
      </c>
      <c r="J46" s="74"/>
      <c r="K46" s="75"/>
      <c r="L46" s="77">
        <v>98.5</v>
      </c>
      <c r="M46" s="77"/>
      <c r="N46" s="27">
        <f>F46-I46</f>
        <v>-98.5</v>
      </c>
      <c r="O46" s="21"/>
      <c r="P46" s="19"/>
      <c r="Q46" s="29"/>
      <c r="R46" s="90"/>
      <c r="S46" s="90"/>
      <c r="T46" s="90"/>
      <c r="U46" s="29">
        <f>Q46-T46</f>
        <v>0</v>
      </c>
      <c r="V46" s="23"/>
      <c r="W46" s="19"/>
      <c r="X46" s="29"/>
      <c r="Y46" s="122"/>
      <c r="Z46" s="112"/>
      <c r="AA46" s="76"/>
      <c r="AB46" s="66">
        <f>X46-AA46</f>
        <v>0</v>
      </c>
      <c r="AE46" s="141"/>
      <c r="AH46" s="141"/>
    </row>
    <row r="47" spans="2:34" ht="12.75" hidden="1">
      <c r="B47" s="16"/>
      <c r="C47" s="31" t="s">
        <v>33</v>
      </c>
      <c r="D47" s="18"/>
      <c r="E47" s="19"/>
      <c r="F47" s="32">
        <v>6.42</v>
      </c>
      <c r="G47" s="74"/>
      <c r="H47" s="75"/>
      <c r="I47" s="77">
        <v>11.76</v>
      </c>
      <c r="J47" s="74"/>
      <c r="K47" s="75"/>
      <c r="L47" s="77">
        <v>11.76</v>
      </c>
      <c r="M47" s="77"/>
      <c r="N47" s="27">
        <f>F47-I47</f>
        <v>-5.34</v>
      </c>
      <c r="O47" s="21"/>
      <c r="P47" s="19"/>
      <c r="Q47" s="29"/>
      <c r="R47" s="90"/>
      <c r="S47" s="90"/>
      <c r="T47" s="90"/>
      <c r="U47" s="29"/>
      <c r="V47" s="23"/>
      <c r="W47" s="19"/>
      <c r="X47" s="29"/>
      <c r="Y47" s="122"/>
      <c r="Z47" s="112"/>
      <c r="AA47" s="76"/>
      <c r="AB47" s="66"/>
      <c r="AE47" s="141"/>
      <c r="AH47" s="141"/>
    </row>
    <row r="48" spans="2:34" ht="12.75" hidden="1">
      <c r="B48" s="16"/>
      <c r="C48" s="63" t="s">
        <v>53</v>
      </c>
      <c r="D48" s="18"/>
      <c r="E48" s="19"/>
      <c r="F48" s="32">
        <v>207.62</v>
      </c>
      <c r="G48" s="74"/>
      <c r="H48" s="75"/>
      <c r="I48" s="77"/>
      <c r="J48" s="74"/>
      <c r="K48" s="75"/>
      <c r="L48" s="77"/>
      <c r="M48" s="77"/>
      <c r="N48" s="27">
        <f>F48-I48</f>
        <v>207.62</v>
      </c>
      <c r="O48" s="21"/>
      <c r="P48" s="19"/>
      <c r="Q48" s="29"/>
      <c r="R48" s="90"/>
      <c r="S48" s="90"/>
      <c r="T48" s="90"/>
      <c r="U48" s="29"/>
      <c r="V48" s="23"/>
      <c r="W48" s="19"/>
      <c r="X48" s="29"/>
      <c r="Y48" s="122"/>
      <c r="Z48" s="112"/>
      <c r="AA48" s="76"/>
      <c r="AB48" s="66"/>
      <c r="AE48" s="141"/>
      <c r="AH48" s="141"/>
    </row>
    <row r="49" spans="2:34" ht="12.75" hidden="1">
      <c r="B49" s="16"/>
      <c r="D49" s="18"/>
      <c r="E49" s="19"/>
      <c r="F49" s="32"/>
      <c r="G49" s="74"/>
      <c r="H49" s="75"/>
      <c r="I49" s="77">
        <v>23.55</v>
      </c>
      <c r="J49" s="74"/>
      <c r="K49" s="75"/>
      <c r="L49" s="77">
        <v>23.55</v>
      </c>
      <c r="M49" s="77"/>
      <c r="N49" s="27"/>
      <c r="O49" s="21"/>
      <c r="P49" s="19"/>
      <c r="Q49" s="29"/>
      <c r="R49" s="90"/>
      <c r="S49" s="90"/>
      <c r="T49" s="90"/>
      <c r="U49" s="29"/>
      <c r="V49" s="23"/>
      <c r="W49" s="19"/>
      <c r="X49" s="29"/>
      <c r="Y49" s="122"/>
      <c r="Z49" s="112"/>
      <c r="AA49" s="77"/>
      <c r="AB49" s="66"/>
      <c r="AE49" s="141"/>
      <c r="AH49" s="141"/>
    </row>
    <row r="50" spans="2:34" ht="12.75">
      <c r="B50" s="16"/>
      <c r="C50" s="17" t="s">
        <v>69</v>
      </c>
      <c r="D50" s="18"/>
      <c r="E50" s="19"/>
      <c r="F50" s="27">
        <v>1079.5</v>
      </c>
      <c r="G50" s="74"/>
      <c r="H50" s="75"/>
      <c r="I50" s="76">
        <v>1007.62</v>
      </c>
      <c r="J50" s="74"/>
      <c r="K50" s="75"/>
      <c r="L50" s="76">
        <v>1007.62</v>
      </c>
      <c r="M50" s="76"/>
      <c r="N50" s="27">
        <f>F50-I50</f>
        <v>71.88</v>
      </c>
      <c r="O50" s="21"/>
      <c r="P50" s="19"/>
      <c r="Q50" s="22"/>
      <c r="R50" s="90"/>
      <c r="S50" s="90"/>
      <c r="T50" s="90"/>
      <c r="U50" s="29">
        <f>Q50-T50</f>
        <v>0</v>
      </c>
      <c r="V50" s="23"/>
      <c r="W50" s="19"/>
      <c r="X50" s="29">
        <v>1080.923</v>
      </c>
      <c r="Y50" s="122"/>
      <c r="Z50" s="112"/>
      <c r="AA50" s="76">
        <v>685.2</v>
      </c>
      <c r="AB50" s="66">
        <f>X50-AA50</f>
        <v>395.72299999999996</v>
      </c>
      <c r="AE50" s="141"/>
      <c r="AH50" s="141"/>
    </row>
    <row r="51" spans="2:34" ht="12.75" hidden="1">
      <c r="B51" s="16"/>
      <c r="C51" s="17" t="s">
        <v>34</v>
      </c>
      <c r="D51" s="18"/>
      <c r="E51" s="19"/>
      <c r="F51" s="27"/>
      <c r="G51" s="74"/>
      <c r="H51" s="75"/>
      <c r="I51" s="77"/>
      <c r="J51" s="74"/>
      <c r="K51" s="75"/>
      <c r="L51" s="77"/>
      <c r="M51" s="77"/>
      <c r="N51" s="27">
        <f>F51-I51</f>
        <v>0</v>
      </c>
      <c r="O51" s="21"/>
      <c r="P51" s="19"/>
      <c r="Q51" s="22"/>
      <c r="R51" s="90"/>
      <c r="S51" s="90"/>
      <c r="T51" s="90"/>
      <c r="U51" s="29"/>
      <c r="V51" s="23"/>
      <c r="W51" s="19"/>
      <c r="X51" s="22"/>
      <c r="Y51" s="122"/>
      <c r="Z51" s="112"/>
      <c r="AA51" s="76"/>
      <c r="AB51" s="66"/>
      <c r="AE51" s="141"/>
      <c r="AH51" s="141"/>
    </row>
    <row r="52" spans="2:34" ht="12.75" hidden="1">
      <c r="B52" s="16"/>
      <c r="C52" s="31" t="s">
        <v>35</v>
      </c>
      <c r="D52" s="18"/>
      <c r="E52" s="19"/>
      <c r="F52" s="32"/>
      <c r="G52" s="74"/>
      <c r="H52" s="75"/>
      <c r="I52" s="76"/>
      <c r="J52" s="74"/>
      <c r="K52" s="75"/>
      <c r="L52" s="76"/>
      <c r="M52" s="76"/>
      <c r="N52" s="27">
        <f>F52-I52</f>
        <v>0</v>
      </c>
      <c r="O52" s="21"/>
      <c r="P52" s="19"/>
      <c r="Q52" s="22"/>
      <c r="R52" s="89"/>
      <c r="S52" s="89"/>
      <c r="T52" s="90"/>
      <c r="U52" s="29">
        <f>Q52-T52</f>
        <v>0</v>
      </c>
      <c r="V52" s="23"/>
      <c r="W52" s="19"/>
      <c r="X52" s="22"/>
      <c r="Y52" s="121"/>
      <c r="Z52" s="111"/>
      <c r="AA52" s="76"/>
      <c r="AB52" s="66">
        <f>X52-AA52</f>
        <v>0</v>
      </c>
      <c r="AE52" s="141"/>
      <c r="AH52" s="141"/>
    </row>
    <row r="53" spans="2:34" ht="12.75" hidden="1">
      <c r="B53" s="16"/>
      <c r="C53" s="17" t="s">
        <v>36</v>
      </c>
      <c r="D53" s="18"/>
      <c r="E53" s="19"/>
      <c r="F53" s="27">
        <v>1.68</v>
      </c>
      <c r="G53" s="74"/>
      <c r="H53" s="75"/>
      <c r="I53" s="76">
        <v>1.4</v>
      </c>
      <c r="J53" s="74"/>
      <c r="K53" s="75"/>
      <c r="L53" s="76">
        <v>1.4</v>
      </c>
      <c r="M53" s="76"/>
      <c r="N53" s="27">
        <f>F53-I53</f>
        <v>0.28</v>
      </c>
      <c r="O53" s="21"/>
      <c r="P53" s="19"/>
      <c r="Q53" s="22"/>
      <c r="R53" s="89"/>
      <c r="S53" s="89"/>
      <c r="T53" s="89"/>
      <c r="U53" s="22"/>
      <c r="V53" s="23"/>
      <c r="W53" s="19"/>
      <c r="X53" s="22"/>
      <c r="Y53" s="121"/>
      <c r="Z53" s="111"/>
      <c r="AA53" s="76"/>
      <c r="AB53" s="66">
        <f>X53-AA53</f>
        <v>0</v>
      </c>
      <c r="AE53" s="141"/>
      <c r="AH53" s="141"/>
    </row>
    <row r="54" spans="2:34" ht="12.75" hidden="1">
      <c r="B54" s="16"/>
      <c r="C54" s="31" t="s">
        <v>37</v>
      </c>
      <c r="D54" s="18"/>
      <c r="E54" s="19"/>
      <c r="F54" s="32">
        <v>1.68</v>
      </c>
      <c r="G54" s="74"/>
      <c r="H54" s="75"/>
      <c r="I54" s="77">
        <v>1.4</v>
      </c>
      <c r="J54" s="74"/>
      <c r="K54" s="75"/>
      <c r="L54" s="77">
        <v>1.4</v>
      </c>
      <c r="M54" s="77"/>
      <c r="N54" s="32">
        <f>F54-I54</f>
        <v>0.28</v>
      </c>
      <c r="O54" s="21"/>
      <c r="P54" s="19"/>
      <c r="Q54" s="22"/>
      <c r="R54" s="89"/>
      <c r="S54" s="89"/>
      <c r="T54" s="89"/>
      <c r="U54" s="22"/>
      <c r="V54" s="23"/>
      <c r="W54" s="19"/>
      <c r="X54" s="22"/>
      <c r="Y54" s="121"/>
      <c r="Z54" s="111"/>
      <c r="AA54" s="77"/>
      <c r="AB54" s="65"/>
      <c r="AE54" s="141"/>
      <c r="AH54" s="141"/>
    </row>
    <row r="55" spans="2:34" ht="12.75" hidden="1">
      <c r="B55" s="16"/>
      <c r="C55" s="17" t="s">
        <v>38</v>
      </c>
      <c r="D55" s="18"/>
      <c r="E55" s="19"/>
      <c r="F55" s="27"/>
      <c r="G55" s="74"/>
      <c r="H55" s="75"/>
      <c r="I55" s="77"/>
      <c r="J55" s="74"/>
      <c r="K55" s="75"/>
      <c r="L55" s="77"/>
      <c r="M55" s="77"/>
      <c r="N55" s="27"/>
      <c r="O55" s="21"/>
      <c r="P55" s="19"/>
      <c r="Q55" s="22"/>
      <c r="R55" s="89"/>
      <c r="S55" s="89"/>
      <c r="T55" s="89"/>
      <c r="U55" s="22"/>
      <c r="V55" s="23"/>
      <c r="W55" s="19"/>
      <c r="X55" s="22"/>
      <c r="Y55" s="121"/>
      <c r="Z55" s="111"/>
      <c r="AA55" s="77"/>
      <c r="AB55" s="65"/>
      <c r="AE55" s="141"/>
      <c r="AH55" s="141"/>
    </row>
    <row r="56" spans="2:34" ht="12.75" hidden="1">
      <c r="B56" s="16"/>
      <c r="C56" s="31" t="s">
        <v>39</v>
      </c>
      <c r="D56" s="18"/>
      <c r="E56" s="19"/>
      <c r="F56" s="32"/>
      <c r="G56" s="74"/>
      <c r="H56" s="75"/>
      <c r="I56" s="77"/>
      <c r="J56" s="74"/>
      <c r="K56" s="75"/>
      <c r="L56" s="77"/>
      <c r="M56" s="77"/>
      <c r="N56" s="27"/>
      <c r="O56" s="21"/>
      <c r="P56" s="19"/>
      <c r="Q56" s="22"/>
      <c r="R56" s="89"/>
      <c r="S56" s="89"/>
      <c r="T56" s="89"/>
      <c r="U56" s="22"/>
      <c r="V56" s="23"/>
      <c r="W56" s="19"/>
      <c r="X56" s="22"/>
      <c r="Y56" s="121"/>
      <c r="Z56" s="111"/>
      <c r="AA56" s="77"/>
      <c r="AB56" s="65"/>
      <c r="AE56" s="141"/>
      <c r="AH56" s="141"/>
    </row>
    <row r="57" spans="2:34" ht="12.75" hidden="1">
      <c r="B57" s="16"/>
      <c r="C57" s="31" t="s">
        <v>40</v>
      </c>
      <c r="D57" s="18"/>
      <c r="E57" s="19"/>
      <c r="F57" s="32"/>
      <c r="G57" s="74"/>
      <c r="H57" s="75"/>
      <c r="I57" s="76"/>
      <c r="J57" s="74"/>
      <c r="K57" s="75"/>
      <c r="L57" s="76"/>
      <c r="M57" s="76"/>
      <c r="N57" s="27">
        <f aca="true" t="shared" si="1" ref="N57:N65">F57-I57</f>
        <v>0</v>
      </c>
      <c r="O57" s="21"/>
      <c r="P57" s="19"/>
      <c r="Q57" s="22"/>
      <c r="R57" s="89"/>
      <c r="S57" s="89"/>
      <c r="T57" s="89"/>
      <c r="U57" s="22"/>
      <c r="V57" s="23"/>
      <c r="W57" s="19"/>
      <c r="X57" s="22"/>
      <c r="Y57" s="121"/>
      <c r="Z57" s="111"/>
      <c r="AA57" s="77"/>
      <c r="AB57" s="65"/>
      <c r="AE57" s="141"/>
      <c r="AH57" s="141"/>
    </row>
    <row r="58" spans="2:34" ht="12" customHeight="1" hidden="1">
      <c r="B58" s="16"/>
      <c r="C58" s="31" t="s">
        <v>41</v>
      </c>
      <c r="D58" s="18"/>
      <c r="E58" s="19"/>
      <c r="F58" s="32"/>
      <c r="G58" s="74"/>
      <c r="H58" s="75"/>
      <c r="I58" s="77"/>
      <c r="J58" s="74"/>
      <c r="K58" s="75"/>
      <c r="L58" s="77"/>
      <c r="M58" s="77"/>
      <c r="N58" s="27">
        <f t="shared" si="1"/>
        <v>0</v>
      </c>
      <c r="O58" s="21"/>
      <c r="P58" s="19"/>
      <c r="Q58" s="22"/>
      <c r="R58" s="89"/>
      <c r="S58" s="89"/>
      <c r="T58" s="89"/>
      <c r="U58" s="22"/>
      <c r="V58" s="23"/>
      <c r="W58" s="19"/>
      <c r="X58" s="22"/>
      <c r="Y58" s="121"/>
      <c r="Z58" s="111"/>
      <c r="AA58" s="77"/>
      <c r="AB58" s="65"/>
      <c r="AE58" s="141"/>
      <c r="AH58" s="141"/>
    </row>
    <row r="59" spans="2:34" ht="12" customHeight="1" hidden="1">
      <c r="B59" s="16"/>
      <c r="C59" s="31" t="s">
        <v>42</v>
      </c>
      <c r="D59" s="18"/>
      <c r="E59" s="19"/>
      <c r="F59" s="32"/>
      <c r="G59" s="74"/>
      <c r="H59" s="75"/>
      <c r="I59" s="77"/>
      <c r="J59" s="74"/>
      <c r="K59" s="75"/>
      <c r="L59" s="77"/>
      <c r="M59" s="77"/>
      <c r="N59" s="27">
        <f t="shared" si="1"/>
        <v>0</v>
      </c>
      <c r="O59" s="21"/>
      <c r="P59" s="19"/>
      <c r="Q59" s="22"/>
      <c r="R59" s="89"/>
      <c r="S59" s="89"/>
      <c r="T59" s="89"/>
      <c r="U59" s="22"/>
      <c r="V59" s="23"/>
      <c r="W59" s="19"/>
      <c r="X59" s="22"/>
      <c r="Y59" s="121"/>
      <c r="Z59" s="111"/>
      <c r="AA59" s="77"/>
      <c r="AB59" s="65"/>
      <c r="AE59" s="141"/>
      <c r="AH59" s="141"/>
    </row>
    <row r="60" spans="2:34" ht="12" customHeight="1" hidden="1">
      <c r="B60" s="16"/>
      <c r="C60" s="31" t="s">
        <v>43</v>
      </c>
      <c r="D60" s="18"/>
      <c r="E60" s="19"/>
      <c r="F60" s="32"/>
      <c r="G60" s="74"/>
      <c r="H60" s="75"/>
      <c r="I60" s="77"/>
      <c r="J60" s="74"/>
      <c r="K60" s="75"/>
      <c r="L60" s="77"/>
      <c r="M60" s="77"/>
      <c r="N60" s="27">
        <f t="shared" si="1"/>
        <v>0</v>
      </c>
      <c r="O60" s="21"/>
      <c r="P60" s="19"/>
      <c r="Q60" s="22"/>
      <c r="R60" s="89"/>
      <c r="S60" s="89"/>
      <c r="T60" s="89"/>
      <c r="U60" s="22"/>
      <c r="V60" s="23"/>
      <c r="W60" s="19"/>
      <c r="X60" s="22"/>
      <c r="Y60" s="121"/>
      <c r="Z60" s="111"/>
      <c r="AA60" s="77"/>
      <c r="AB60" s="65"/>
      <c r="AE60" s="141"/>
      <c r="AH60" s="141"/>
    </row>
    <row r="61" spans="2:34" ht="12.75">
      <c r="B61" s="34"/>
      <c r="C61" s="10" t="s">
        <v>44</v>
      </c>
      <c r="D61" s="35"/>
      <c r="E61" s="36"/>
      <c r="F61" s="60">
        <f>F11+F15+F16+F17+F18+F25+F26+F28+F34+F36+F41+F50+F53+F55+F27</f>
        <v>52572.34000000001</v>
      </c>
      <c r="G61" s="78"/>
      <c r="H61" s="79"/>
      <c r="I61" s="84">
        <f>I11+I15+I16+I17+I18+I25+I26+I27+I28+I34+I36+I41+I50+I53</f>
        <v>44401.49</v>
      </c>
      <c r="J61" s="78"/>
      <c r="K61" s="79"/>
      <c r="L61" s="84">
        <f>L11+L15+L16+L17+L18+L25+L26+L27+L28+L34+L36+L41+L50+L53</f>
        <v>44401.49</v>
      </c>
      <c r="M61" s="84"/>
      <c r="N61" s="37">
        <f t="shared" si="1"/>
        <v>8170.850000000013</v>
      </c>
      <c r="O61" s="38"/>
      <c r="P61" s="36"/>
      <c r="Q61" s="39">
        <f>Q18+Q25+Q26+Q27+Q28+Q34+Q36+Q40+Q41</f>
        <v>8042.24</v>
      </c>
      <c r="R61" s="97"/>
      <c r="S61" s="97"/>
      <c r="T61" s="97">
        <f>T18+T25+T26+T27+T28+T34+T36+T40+T41+T50</f>
        <v>6764.8499999999985</v>
      </c>
      <c r="U61" s="61">
        <f>Q61-T61</f>
        <v>1277.3900000000012</v>
      </c>
      <c r="V61" s="40"/>
      <c r="W61" s="36"/>
      <c r="X61" s="39">
        <f>X18+X25+X26+X27+X28+X34+X36+X40+X41+X50</f>
        <v>7577.0960000000005</v>
      </c>
      <c r="Y61" s="123"/>
      <c r="Z61" s="116"/>
      <c r="AA61" s="84">
        <f>AA18+AA25+AA26+AA27+AA28+AA34+AA36+AA40+AA41+AA53+AA50</f>
        <v>7553.92</v>
      </c>
      <c r="AB61" s="67">
        <f>X61-AA61</f>
        <v>23.176000000000386</v>
      </c>
      <c r="AC61" s="146"/>
      <c r="AD61" s="146"/>
      <c r="AE61" s="141"/>
      <c r="AF61" s="146"/>
      <c r="AG61" s="146"/>
      <c r="AH61" s="141"/>
    </row>
    <row r="62" spans="2:34" ht="15.75" customHeight="1" thickBot="1">
      <c r="B62" s="41"/>
      <c r="C62" s="42" t="s">
        <v>45</v>
      </c>
      <c r="D62" s="43"/>
      <c r="E62" s="44"/>
      <c r="F62" s="45">
        <v>980.62</v>
      </c>
      <c r="G62" s="80"/>
      <c r="H62" s="81"/>
      <c r="I62" s="82"/>
      <c r="J62" s="80"/>
      <c r="K62" s="81"/>
      <c r="L62" s="82"/>
      <c r="M62" s="82"/>
      <c r="N62" s="45">
        <f t="shared" si="1"/>
        <v>980.62</v>
      </c>
      <c r="O62" s="46"/>
      <c r="P62" s="44"/>
      <c r="Q62" s="47">
        <v>115.8</v>
      </c>
      <c r="R62" s="98"/>
      <c r="S62" s="98"/>
      <c r="T62" s="98"/>
      <c r="U62" s="47"/>
      <c r="V62" s="48">
        <v>2.2</v>
      </c>
      <c r="W62" s="49"/>
      <c r="X62" s="104">
        <v>106.9</v>
      </c>
      <c r="Y62" s="161"/>
      <c r="Z62" s="117"/>
      <c r="AA62" s="118"/>
      <c r="AB62" s="68"/>
      <c r="AE62" s="141"/>
      <c r="AH62" s="141"/>
    </row>
    <row r="63" spans="2:34" ht="13.5" thickBot="1">
      <c r="B63" s="167"/>
      <c r="C63" s="168" t="s">
        <v>46</v>
      </c>
      <c r="D63" s="169"/>
      <c r="E63" s="170"/>
      <c r="F63" s="171">
        <f>F62+F61</f>
        <v>53552.960000000014</v>
      </c>
      <c r="G63" s="172"/>
      <c r="H63" s="173"/>
      <c r="I63" s="174">
        <f>I62+I61</f>
        <v>44401.49</v>
      </c>
      <c r="J63" s="172"/>
      <c r="K63" s="173"/>
      <c r="L63" s="174">
        <f>L62+L61</f>
        <v>44401.49</v>
      </c>
      <c r="M63" s="174"/>
      <c r="N63" s="175">
        <f t="shared" si="1"/>
        <v>9151.470000000016</v>
      </c>
      <c r="O63" s="176"/>
      <c r="P63" s="177"/>
      <c r="Q63" s="178">
        <f>Q61+Q62</f>
        <v>8158.04</v>
      </c>
      <c r="R63" s="179"/>
      <c r="S63" s="179"/>
      <c r="T63" s="179">
        <f>T61</f>
        <v>6764.8499999999985</v>
      </c>
      <c r="U63" s="180">
        <f>Q63-T63</f>
        <v>1393.1900000000014</v>
      </c>
      <c r="V63" s="181"/>
      <c r="W63" s="177"/>
      <c r="X63" s="178">
        <f>X61+X62</f>
        <v>7683.996</v>
      </c>
      <c r="Y63" s="105"/>
      <c r="Z63" s="119"/>
      <c r="AA63" s="99">
        <f>AA61+AA62</f>
        <v>7553.92</v>
      </c>
      <c r="AB63" s="62">
        <f>X63-AA63</f>
        <v>130.07600000000002</v>
      </c>
      <c r="AE63" s="141"/>
      <c r="AH63" s="141"/>
    </row>
    <row r="64" spans="2:34" ht="12.75" customHeight="1">
      <c r="B64" s="182"/>
      <c r="C64" s="183" t="s">
        <v>56</v>
      </c>
      <c r="D64" s="184"/>
      <c r="E64" s="185"/>
      <c r="F64" s="186">
        <f>F63/D8*1000</f>
        <v>1245.4472175851615</v>
      </c>
      <c r="G64" s="187"/>
      <c r="H64" s="188"/>
      <c r="I64" s="189">
        <f>I63/G8</f>
        <v>1.3954680239547306</v>
      </c>
      <c r="J64" s="187"/>
      <c r="K64" s="188"/>
      <c r="L64" s="189">
        <f>L63/J8</f>
        <v>1.3954680239547306</v>
      </c>
      <c r="M64" s="189"/>
      <c r="N64" s="190">
        <f t="shared" si="1"/>
        <v>1244.0517495612069</v>
      </c>
      <c r="O64" s="191"/>
      <c r="P64" s="185"/>
      <c r="Q64" s="192">
        <f>Q63/O8*1000</f>
        <v>17.066815060898815</v>
      </c>
      <c r="R64" s="193"/>
      <c r="S64" s="193"/>
      <c r="T64" s="193">
        <f>T61/R8*1000</f>
        <v>14.360369544973796</v>
      </c>
      <c r="U64" s="192">
        <f>Q64-T64</f>
        <v>2.7064455159250187</v>
      </c>
      <c r="V64" s="194"/>
      <c r="W64" s="185"/>
      <c r="X64" s="195">
        <f>X63/V8*1000</f>
        <v>18.39363451608965</v>
      </c>
      <c r="Y64" s="162"/>
      <c r="Z64" s="120"/>
      <c r="AA64" s="83">
        <f>AA63/Y8*1000</f>
        <v>19.288155843821585</v>
      </c>
      <c r="AB64" s="163">
        <f>X64-AA64</f>
        <v>-0.8945213277319333</v>
      </c>
      <c r="AE64" s="134"/>
      <c r="AH64" s="141"/>
    </row>
    <row r="65" spans="2:34" ht="14.25" customHeight="1" thickBot="1">
      <c r="B65" s="196"/>
      <c r="C65" s="197" t="s">
        <v>58</v>
      </c>
      <c r="D65" s="198"/>
      <c r="E65" s="199"/>
      <c r="F65" s="200">
        <f>F63</f>
        <v>53552.960000000014</v>
      </c>
      <c r="G65" s="198"/>
      <c r="H65" s="199"/>
      <c r="I65" s="165">
        <v>42189.73</v>
      </c>
      <c r="J65" s="198"/>
      <c r="K65" s="199"/>
      <c r="L65" s="165">
        <v>42189.73</v>
      </c>
      <c r="M65" s="165"/>
      <c r="N65" s="201">
        <f t="shared" si="1"/>
        <v>11363.23000000001</v>
      </c>
      <c r="O65" s="202"/>
      <c r="P65" s="199"/>
      <c r="Q65" s="203">
        <f>Q63</f>
        <v>8158.04</v>
      </c>
      <c r="R65" s="154"/>
      <c r="S65" s="154"/>
      <c r="T65" s="155">
        <v>7977.78</v>
      </c>
      <c r="U65" s="204">
        <f>Q65-T65</f>
        <v>180.26000000000022</v>
      </c>
      <c r="V65" s="205"/>
      <c r="W65" s="199"/>
      <c r="X65" s="206">
        <f>X63</f>
        <v>7683.996</v>
      </c>
      <c r="Y65" s="106"/>
      <c r="Z65" s="164"/>
      <c r="AA65" s="165">
        <v>7189.41</v>
      </c>
      <c r="AB65" s="166">
        <f>X65-AA65</f>
        <v>494.58600000000024</v>
      </c>
      <c r="AE65" s="141"/>
      <c r="AH65" s="141"/>
    </row>
    <row r="66" spans="1:34" ht="12.75">
      <c r="A66" s="50"/>
      <c r="B66" s="50"/>
      <c r="C66" s="125" t="s">
        <v>71</v>
      </c>
      <c r="D66" s="51"/>
      <c r="E66" s="50"/>
      <c r="F66" s="51"/>
      <c r="G66" s="51"/>
      <c r="H66" s="51"/>
      <c r="I66" s="51" t="e">
        <f>AH66/AH65*I65</f>
        <v>#DIV/0!</v>
      </c>
      <c r="J66" s="51"/>
      <c r="K66" s="51"/>
      <c r="L66" s="51" t="e">
        <f>AK66/AK65*L65</f>
        <v>#DIV/0!</v>
      </c>
      <c r="M66" s="51"/>
      <c r="N66" s="51"/>
      <c r="O66" s="50"/>
      <c r="P66" s="50"/>
      <c r="Q66" s="51"/>
      <c r="R66" s="100"/>
      <c r="S66" s="100"/>
      <c r="T66" s="100">
        <f>T65-T63</f>
        <v>1212.9300000000012</v>
      </c>
      <c r="U66" s="51"/>
      <c r="V66" s="50"/>
      <c r="W66" s="50"/>
      <c r="X66" s="51"/>
      <c r="Y66" s="51"/>
      <c r="Z66" s="51"/>
      <c r="AA66" s="51">
        <f>AA63-AA65</f>
        <v>364.5100000000002</v>
      </c>
      <c r="AB66" s="51"/>
      <c r="AE66" s="134"/>
      <c r="AH66" s="141"/>
    </row>
    <row r="67" spans="1:34" ht="12.75">
      <c r="A67" s="50"/>
      <c r="B67" s="50"/>
      <c r="C67" s="50"/>
      <c r="D67" s="51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0"/>
      <c r="P67" s="50"/>
      <c r="Q67" s="51"/>
      <c r="R67" s="51"/>
      <c r="S67" s="51"/>
      <c r="T67" s="51"/>
      <c r="U67" s="51"/>
      <c r="V67" s="50"/>
      <c r="W67" s="50"/>
      <c r="X67" s="51"/>
      <c r="Y67" s="51"/>
      <c r="Z67" s="51"/>
      <c r="AA67" s="51"/>
      <c r="AB67" s="51"/>
      <c r="AE67" s="134"/>
      <c r="AH67" s="134"/>
    </row>
    <row r="68" spans="1:31" ht="12.75">
      <c r="A68" s="50"/>
      <c r="B68" s="50"/>
      <c r="C68" s="50"/>
      <c r="D68" s="51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0"/>
      <c r="P68" s="50"/>
      <c r="Q68" s="51"/>
      <c r="R68" s="51"/>
      <c r="S68" s="51"/>
      <c r="T68" s="51"/>
      <c r="U68" s="51"/>
      <c r="V68" s="50" t="s">
        <v>72</v>
      </c>
      <c r="W68" s="50"/>
      <c r="X68" s="51"/>
      <c r="Y68" s="51"/>
      <c r="Z68" s="51"/>
      <c r="AA68" s="51"/>
      <c r="AB68" s="51"/>
      <c r="AE68" s="134"/>
    </row>
    <row r="69" spans="1:31" ht="12.75">
      <c r="A69" s="50"/>
      <c r="B69" s="50"/>
      <c r="C69" s="50"/>
      <c r="D69" s="51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0"/>
      <c r="P69" s="50"/>
      <c r="Q69" s="51"/>
      <c r="R69" s="51"/>
      <c r="S69" s="51"/>
      <c r="T69" s="51"/>
      <c r="U69" s="51"/>
      <c r="V69" s="50"/>
      <c r="W69" s="50"/>
      <c r="X69" s="51"/>
      <c r="Y69" s="51"/>
      <c r="Z69" s="51"/>
      <c r="AA69" s="51"/>
      <c r="AB69" s="51"/>
      <c r="AE69" s="134"/>
    </row>
    <row r="70" spans="1:31" ht="12.75">
      <c r="A70" s="50"/>
      <c r="B70" s="50"/>
      <c r="C70" s="50"/>
      <c r="D70" s="51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0"/>
      <c r="P70" s="50"/>
      <c r="Q70" s="51"/>
      <c r="R70" s="51"/>
      <c r="S70" s="51"/>
      <c r="T70" s="51"/>
      <c r="U70" s="51"/>
      <c r="V70" s="50"/>
      <c r="W70" s="50"/>
      <c r="X70" s="51"/>
      <c r="Y70" s="51"/>
      <c r="Z70" s="51"/>
      <c r="AA70" s="51"/>
      <c r="AB70" s="51"/>
      <c r="AE70" s="134"/>
    </row>
    <row r="71" spans="1:28" ht="12.75">
      <c r="A71" s="50"/>
      <c r="B71" s="50"/>
      <c r="C71" s="50"/>
      <c r="D71" s="51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0"/>
      <c r="P71" s="50"/>
      <c r="Q71" s="51"/>
      <c r="R71" s="51"/>
      <c r="S71" s="51"/>
      <c r="T71" s="51"/>
      <c r="U71" s="51"/>
      <c r="V71" s="50"/>
      <c r="W71" s="50"/>
      <c r="X71" s="51"/>
      <c r="Y71" s="51"/>
      <c r="Z71" s="51"/>
      <c r="AA71" s="51"/>
      <c r="AB71" s="51"/>
    </row>
    <row r="72" spans="1:28" ht="12.75">
      <c r="A72" s="50"/>
      <c r="B72" s="50"/>
      <c r="C72" s="50"/>
      <c r="D72" s="51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0"/>
      <c r="P72" s="50"/>
      <c r="Q72" s="51"/>
      <c r="R72" s="51"/>
      <c r="S72" s="51"/>
      <c r="T72" s="51"/>
      <c r="U72" s="51"/>
      <c r="V72" s="50"/>
      <c r="W72" s="50"/>
      <c r="X72" s="51"/>
      <c r="Y72" s="51"/>
      <c r="Z72" s="51"/>
      <c r="AA72" s="51"/>
      <c r="AB72" s="51"/>
    </row>
    <row r="73" spans="1:28" ht="12.75">
      <c r="A73" s="50"/>
      <c r="B73" s="50"/>
      <c r="C73" s="50"/>
      <c r="D73" s="51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0"/>
      <c r="P73" s="50"/>
      <c r="Q73" s="51"/>
      <c r="R73" s="51"/>
      <c r="S73" s="51"/>
      <c r="T73" s="51"/>
      <c r="U73" s="51"/>
      <c r="V73" s="50"/>
      <c r="W73" s="50"/>
      <c r="X73" s="51"/>
      <c r="Y73" s="51"/>
      <c r="Z73" s="51"/>
      <c r="AA73" s="51"/>
      <c r="AB73" s="51"/>
    </row>
    <row r="74" spans="1:28" ht="12.75">
      <c r="A74" s="50"/>
      <c r="B74" s="50"/>
      <c r="C74" s="50"/>
      <c r="D74" s="51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0"/>
      <c r="P74" s="50"/>
      <c r="Q74" s="51"/>
      <c r="R74" s="51"/>
      <c r="S74" s="51"/>
      <c r="T74" s="51"/>
      <c r="U74" s="51"/>
      <c r="V74" s="50"/>
      <c r="W74" s="50"/>
      <c r="X74" s="51"/>
      <c r="Y74" s="51"/>
      <c r="Z74" s="51"/>
      <c r="AA74" s="51"/>
      <c r="AB74" s="51"/>
    </row>
    <row r="75" spans="1:28" ht="12.75">
      <c r="A75" s="50"/>
      <c r="B75" s="50"/>
      <c r="C75" s="50"/>
      <c r="D75" s="51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0"/>
      <c r="P75" s="50"/>
      <c r="Q75" s="51"/>
      <c r="R75" s="51"/>
      <c r="S75" s="51"/>
      <c r="T75" s="51"/>
      <c r="U75" s="51"/>
      <c r="V75" s="50"/>
      <c r="W75" s="50"/>
      <c r="X75" s="51"/>
      <c r="Y75" s="51"/>
      <c r="Z75" s="51"/>
      <c r="AA75" s="51"/>
      <c r="AB75" s="51"/>
    </row>
    <row r="76" spans="1:28" ht="12.75">
      <c r="A76" s="50"/>
      <c r="B76" s="50"/>
      <c r="C76" s="50"/>
      <c r="D76" s="51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0"/>
      <c r="P76" s="50"/>
      <c r="Q76" s="51"/>
      <c r="R76" s="51"/>
      <c r="S76" s="51"/>
      <c r="T76" s="51"/>
      <c r="U76" s="51"/>
      <c r="V76" s="50"/>
      <c r="W76" s="50"/>
      <c r="X76" s="51"/>
      <c r="Y76" s="51"/>
      <c r="Z76" s="51"/>
      <c r="AA76" s="51"/>
      <c r="AB76" s="51"/>
    </row>
  </sheetData>
  <sheetProtection/>
  <mergeCells count="13">
    <mergeCell ref="V6:X6"/>
    <mergeCell ref="Y6:AA6"/>
    <mergeCell ref="AB6:AB7"/>
    <mergeCell ref="N6:N7"/>
    <mergeCell ref="O6:Q6"/>
    <mergeCell ref="R6:T6"/>
    <mergeCell ref="U6:U7"/>
    <mergeCell ref="J6:L6"/>
    <mergeCell ref="M6:M7"/>
    <mergeCell ref="B6:B7"/>
    <mergeCell ref="C6:C7"/>
    <mergeCell ref="D6:F6"/>
    <mergeCell ref="G6:I6"/>
  </mergeCells>
  <printOptions/>
  <pageMargins left="0.22222222222222224" right="0.1798611111111111" top="0.4013888888888889" bottom="0.1798611111111111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2012-02-02T12:40:05Z</cp:lastPrinted>
  <dcterms:modified xsi:type="dcterms:W3CDTF">2012-02-27T06:54:37Z</dcterms:modified>
  <cp:category/>
  <cp:version/>
  <cp:contentType/>
  <cp:contentStatus/>
</cp:coreProperties>
</file>