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металл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<sst xmlns="http://schemas.openxmlformats.org/spreadsheetml/2006/main" count="156" uniqueCount="69">
  <si>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</si>
  <si>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</si>
  <si>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</si>
  <si>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</si>
  <si>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</si>
  <si>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</si>
  <si>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</si>
  <si>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</si>
  <si>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</si>
  <si>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</si>
  <si>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</si>
  <si>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</si>
  <si>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</si>
  <si>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</si>
  <si>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</si>
  <si>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</si>
  <si>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</si>
  <si>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Начальник ПЭО:                                                    С.В.Марова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</si>
  <si>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</si>
  <si>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</si>
  <si>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</si>
  <si>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</si>
  <si>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</si>
  <si>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ХВС</t>
  </si>
  <si>
    <t>ГВС</t>
  </si>
  <si>
    <t>в том числе:</t>
  </si>
  <si>
    <t>ООО "Комсервис" ХВС</t>
  </si>
  <si>
    <t>ООО "Комсервис-Мелехово" ГВС</t>
  </si>
  <si>
    <t>слес-сант 6час х 47,91 х 130%</t>
  </si>
  <si>
    <t>эл.газосв 6час х 47,91 х 150%</t>
  </si>
  <si>
    <t xml:space="preserve">                     стоимости работ по установке общедомовых приборов учета (металл)</t>
  </si>
  <si>
    <t>слес-сант 2 час х 47,91 х 130%</t>
  </si>
  <si>
    <t>эл.газосв 2 час х 47,91 х 150%</t>
  </si>
  <si>
    <t>Материалы ХВС:</t>
  </si>
  <si>
    <t>м2</t>
  </si>
  <si>
    <t>Стоимость на 1 кв.м.</t>
  </si>
  <si>
    <t>Директор ООО "Комсервис-Мелехово"</t>
  </si>
  <si>
    <t>С.Б. Сутягин</t>
  </si>
  <si>
    <t xml:space="preserve">                                          ООО "Комсервис-Мелехово" </t>
  </si>
  <si>
    <t>слес-сант 4 час х 47,91 х 130%</t>
  </si>
  <si>
    <t>эл.газосв 4 час х 47,91 х 150%</t>
  </si>
  <si>
    <t>Материалы ГВС:</t>
  </si>
  <si>
    <t>Стоимость на 1 м2</t>
  </si>
  <si>
    <t xml:space="preserve">                          пос. Мелехово улица 2-ая Набережная  дом №36</t>
  </si>
  <si>
    <t>счетчик 32 №006040</t>
  </si>
  <si>
    <t>шт</t>
  </si>
  <si>
    <t>фильтр ДУ 32</t>
  </si>
  <si>
    <t>переход 50х32 нр-нр (1 1/2-1 1/4)</t>
  </si>
  <si>
    <t xml:space="preserve">кран шаров. 32 г-ш </t>
  </si>
  <si>
    <t xml:space="preserve">муфта комб. 40х32 н/р </t>
  </si>
  <si>
    <t>переход метал.50х32 вр-вр (50 х 1 1/4)шт</t>
  </si>
  <si>
    <t>тройник 40х32х40</t>
  </si>
  <si>
    <t xml:space="preserve">муфта комб. 32 х 1" в/р </t>
  </si>
  <si>
    <t>угол 32 х 90 град.</t>
  </si>
  <si>
    <t>счетчик 25 № 006254</t>
  </si>
  <si>
    <t xml:space="preserve">фильтр ДУ 25 </t>
  </si>
  <si>
    <t>счетчик ДУ 20 № 036796</t>
  </si>
  <si>
    <t xml:space="preserve">фильтр ДУ 20 </t>
  </si>
  <si>
    <t>переход 50 х 1" н/р ( черн)</t>
  </si>
  <si>
    <t>муфта 50 (черн)</t>
  </si>
  <si>
    <t>кран шаров. 1" г-ш</t>
  </si>
  <si>
    <t>кран шаров. 3/4 лат.</t>
  </si>
  <si>
    <t xml:space="preserve">муфта комб. 25 х 3/4 в/р </t>
  </si>
  <si>
    <t xml:space="preserve">муфта комб. 25 х 3/4 н/р </t>
  </si>
  <si>
    <t xml:space="preserve">муфта комб. 32 х 3/4 в/р </t>
  </si>
  <si>
    <t xml:space="preserve">переход лат. 32 х 20 в/р </t>
  </si>
  <si>
    <t>переход лат. 20 х 20 н/р - н/р</t>
  </si>
  <si>
    <t xml:space="preserve">Общая площадь </t>
  </si>
  <si>
    <t>Общая площадь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</si>
</sst>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3"/>
  <sheetViews>
    <sheetView workbookViewId="0" topLeftCell="A10">
      <selection activeCell="I51" sqref="I51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30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43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72" t="s">
        <v>2</v>
      </c>
      <c r="C17" s="72" t="s">
        <v>3</v>
      </c>
      <c r="D17" s="72" t="s">
        <v>4</v>
      </c>
      <c r="E17" s="72" t="s">
        <v>5</v>
      </c>
      <c r="F17" s="72" t="s">
        <v>6</v>
      </c>
      <c r="G17" s="72" t="s">
        <v>7</v>
      </c>
      <c r="H17" s="74" t="s">
        <v>25</v>
      </c>
      <c r="I17" s="75"/>
    </row>
    <row r="18" spans="2:9" ht="54" customHeight="1" thickBot="1">
      <c r="B18" s="73"/>
      <c r="C18" s="73"/>
      <c r="D18" s="73"/>
      <c r="E18" s="73"/>
      <c r="F18" s="73"/>
      <c r="G18" s="73"/>
      <c r="H18" s="3" t="s">
        <v>26</v>
      </c>
      <c r="I18" s="3" t="s">
        <v>27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1379.82</v>
      </c>
      <c r="H20" s="51">
        <f>H21+H22</f>
        <v>459.93</v>
      </c>
      <c r="I20" s="42">
        <f>I21+I22</f>
        <v>919.8899999999999</v>
      </c>
    </row>
    <row r="21" spans="2:9" ht="12.75">
      <c r="B21" s="5"/>
      <c r="C21" s="11" t="s">
        <v>28</v>
      </c>
      <c r="D21" s="19"/>
      <c r="E21" s="27"/>
      <c r="F21" s="38"/>
      <c r="G21" s="27">
        <v>661.16</v>
      </c>
      <c r="H21" s="52">
        <v>220.38</v>
      </c>
      <c r="I21" s="43">
        <f>G21-H21</f>
        <v>440.78</v>
      </c>
    </row>
    <row r="22" spans="2:9" ht="12.75">
      <c r="B22" s="5"/>
      <c r="C22" s="11" t="s">
        <v>29</v>
      </c>
      <c r="D22" s="19"/>
      <c r="E22" s="27"/>
      <c r="F22" s="38"/>
      <c r="G22" s="27">
        <v>718.66</v>
      </c>
      <c r="H22" s="52">
        <v>239.55</v>
      </c>
      <c r="I22" s="43">
        <f>G22-H22</f>
        <v>479.10999999999996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416.70563999999996</v>
      </c>
      <c r="H23" s="53">
        <f>H20*E23/100</f>
        <v>138.89886</v>
      </c>
      <c r="I23" s="44">
        <f>I20*E23/100</f>
        <v>277.80677999999995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405.11515199999997</v>
      </c>
      <c r="H25" s="53">
        <f>H20*E25/100</f>
        <v>135.035448</v>
      </c>
      <c r="I25" s="44">
        <f>I20*E25/100</f>
        <v>270.07970399999994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1051.284858</v>
      </c>
      <c r="H27" s="53">
        <f>H20*E27/100</f>
        <v>350.42066700000004</v>
      </c>
      <c r="I27" s="44">
        <f>I20*E27/100</f>
        <v>700.8641909999999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22</v>
      </c>
      <c r="D29" s="20"/>
      <c r="E29" s="28"/>
      <c r="F29" s="37"/>
      <c r="G29" s="33">
        <f>G30+G31</f>
        <v>9236.560000000001</v>
      </c>
      <c r="H29" s="53"/>
      <c r="I29" s="44"/>
    </row>
    <row r="30" spans="2:9" ht="12.75">
      <c r="B30" s="5"/>
      <c r="C30" s="11" t="s">
        <v>23</v>
      </c>
      <c r="D30" s="19"/>
      <c r="E30" s="27"/>
      <c r="F30" s="38"/>
      <c r="G30" s="34">
        <v>4262.68</v>
      </c>
      <c r="H30" s="53">
        <f>G30</f>
        <v>4262.68</v>
      </c>
      <c r="I30" s="44"/>
    </row>
    <row r="31" spans="2:9" ht="12.75">
      <c r="B31" s="5"/>
      <c r="C31" s="11" t="s">
        <v>24</v>
      </c>
      <c r="D31" s="19"/>
      <c r="E31" s="27"/>
      <c r="F31" s="38"/>
      <c r="G31" s="34">
        <v>4973.88</v>
      </c>
      <c r="H31" s="53"/>
      <c r="I31" s="44">
        <f>G31</f>
        <v>4973.88</v>
      </c>
    </row>
    <row r="32" spans="2:9" ht="12.75">
      <c r="B32" s="5"/>
      <c r="C32" s="12"/>
      <c r="D32" s="20"/>
      <c r="E32" s="28"/>
      <c r="F32" s="37"/>
      <c r="G32" s="33"/>
      <c r="H32" s="53"/>
      <c r="I32" s="44"/>
    </row>
    <row r="33" spans="2:9" ht="12.75">
      <c r="B33" s="5"/>
      <c r="C33" s="10"/>
      <c r="D33" s="20"/>
      <c r="E33" s="26"/>
      <c r="F33" s="37"/>
      <c r="G33" s="28"/>
      <c r="H33" s="53"/>
      <c r="I33" s="44"/>
    </row>
    <row r="34" spans="2:9" ht="12.75">
      <c r="B34" s="5"/>
      <c r="C34" s="10" t="s">
        <v>14</v>
      </c>
      <c r="D34" s="20" t="s">
        <v>9</v>
      </c>
      <c r="E34" s="26"/>
      <c r="F34" s="37"/>
      <c r="G34" s="33">
        <f>G20+G23+G25+G27+G29</f>
        <v>12489.48565</v>
      </c>
      <c r="H34" s="54">
        <f>H20+H23+H25+H27+H29+H30</f>
        <v>5346.964975000001</v>
      </c>
      <c r="I34" s="45">
        <f>I20+I23+I25+I27+I29+I31</f>
        <v>7142.520675</v>
      </c>
    </row>
    <row r="35" spans="2:9" ht="12.75">
      <c r="B35" s="5"/>
      <c r="C35" s="10"/>
      <c r="D35" s="20"/>
      <c r="E35" s="26"/>
      <c r="F35" s="37"/>
      <c r="G35" s="28"/>
      <c r="H35" s="55"/>
      <c r="I35" s="46"/>
    </row>
    <row r="36" spans="2:9" ht="12.75">
      <c r="B36" s="5">
        <v>6</v>
      </c>
      <c r="C36" s="10" t="s">
        <v>15</v>
      </c>
      <c r="D36" s="20" t="s">
        <v>11</v>
      </c>
      <c r="E36" s="26">
        <v>5</v>
      </c>
      <c r="F36" s="37"/>
      <c r="G36" s="33">
        <f>G34*E36/100</f>
        <v>624.4742825000001</v>
      </c>
      <c r="H36" s="54">
        <f>H34*E36/100</f>
        <v>267.34824875000004</v>
      </c>
      <c r="I36" s="45">
        <f>I34*E36/100</f>
        <v>357.12603375</v>
      </c>
    </row>
    <row r="37" spans="2:9" ht="12.75">
      <c r="B37" s="5"/>
      <c r="C37" s="10"/>
      <c r="D37" s="20"/>
      <c r="E37" s="26"/>
      <c r="F37" s="37"/>
      <c r="G37" s="28"/>
      <c r="H37" s="55"/>
      <c r="I37" s="46"/>
    </row>
    <row r="38" spans="2:9" ht="12.75">
      <c r="B38" s="5"/>
      <c r="C38" s="10" t="s">
        <v>16</v>
      </c>
      <c r="D38" s="20" t="s">
        <v>9</v>
      </c>
      <c r="E38" s="26"/>
      <c r="F38" s="37"/>
      <c r="G38" s="33">
        <f>G36+G34</f>
        <v>13113.9599325</v>
      </c>
      <c r="H38" s="54">
        <f>H36+H34</f>
        <v>5614.313223750001</v>
      </c>
      <c r="I38" s="45">
        <f>I36+I34</f>
        <v>7499.64670875</v>
      </c>
    </row>
    <row r="39" spans="2:9" ht="12.75">
      <c r="B39" s="5"/>
      <c r="C39" s="10"/>
      <c r="D39" s="20"/>
      <c r="E39" s="26"/>
      <c r="F39" s="37"/>
      <c r="G39" s="28"/>
      <c r="H39" s="53"/>
      <c r="I39" s="44"/>
    </row>
    <row r="40" spans="2:9" ht="12.75">
      <c r="B40" s="5"/>
      <c r="C40" s="10"/>
      <c r="D40" s="20"/>
      <c r="E40" s="26"/>
      <c r="F40" s="37"/>
      <c r="G40" s="33"/>
      <c r="H40" s="53"/>
      <c r="I40" s="44"/>
    </row>
    <row r="41" spans="2:9" ht="13.5" thickBot="1">
      <c r="B41" s="6"/>
      <c r="C41" s="13"/>
      <c r="D41" s="21"/>
      <c r="E41" s="29"/>
      <c r="F41" s="39"/>
      <c r="G41" s="29"/>
      <c r="H41" s="53"/>
      <c r="I41" s="44"/>
    </row>
    <row r="42" spans="2:9" ht="13.5" thickBot="1">
      <c r="B42" s="7"/>
      <c r="C42" s="14" t="s">
        <v>21</v>
      </c>
      <c r="D42" s="22" t="s">
        <v>9</v>
      </c>
      <c r="E42" s="30"/>
      <c r="F42" s="40"/>
      <c r="G42" s="35">
        <f>G40+G38</f>
        <v>13113.9599325</v>
      </c>
      <c r="H42" s="56">
        <f>H40+H38</f>
        <v>5614.313223750001</v>
      </c>
      <c r="I42" s="47">
        <f>I40+I38</f>
        <v>7499.64670875</v>
      </c>
    </row>
    <row r="43" spans="2:9" ht="12.75">
      <c r="B43" s="8"/>
      <c r="C43" s="15" t="s">
        <v>67</v>
      </c>
      <c r="D43" s="23" t="s">
        <v>34</v>
      </c>
      <c r="E43" s="31">
        <v>988.2</v>
      </c>
      <c r="F43" s="23"/>
      <c r="G43" s="31"/>
      <c r="H43" s="57"/>
      <c r="I43" s="48"/>
    </row>
    <row r="44" spans="2:9" ht="13.5" thickBot="1">
      <c r="B44" s="9"/>
      <c r="C44" s="16" t="s">
        <v>42</v>
      </c>
      <c r="D44" s="24"/>
      <c r="E44" s="32"/>
      <c r="F44" s="24"/>
      <c r="G44" s="36">
        <f>G42/E43</f>
        <v>13.270552451426836</v>
      </c>
      <c r="H44" s="58">
        <f>H42/E43</f>
        <v>5.681353191408623</v>
      </c>
      <c r="I44" s="49">
        <f>I42/E43</f>
        <v>7.589199260018214</v>
      </c>
    </row>
    <row r="45" spans="4:9" ht="12.75">
      <c r="D45" s="66"/>
      <c r="E45" s="70"/>
      <c r="G45" s="65"/>
      <c r="H45" s="65"/>
      <c r="I45" s="65"/>
    </row>
    <row r="46" spans="4:9" ht="12.75">
      <c r="D46" s="66"/>
      <c r="E46" s="70"/>
      <c r="G46" s="65"/>
      <c r="H46" s="65"/>
      <c r="I46" s="65"/>
    </row>
    <row r="47" spans="3:9" ht="12.75">
      <c r="C47" s="1"/>
      <c r="D47" s="67"/>
      <c r="E47" s="71"/>
      <c r="F47" s="68"/>
      <c r="G47" s="69"/>
      <c r="H47" s="69"/>
      <c r="I47" s="69"/>
    </row>
    <row r="48" spans="3:9" ht="12.75">
      <c r="C48" s="1"/>
      <c r="D48" s="1"/>
      <c r="E48" s="68"/>
      <c r="F48" s="68"/>
      <c r="G48" s="68"/>
      <c r="H48" s="68"/>
      <c r="I48" s="68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17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54"/>
  <sheetViews>
    <sheetView workbookViewId="0" topLeftCell="A4">
      <selection activeCell="C49" sqref="C49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28125" style="0" customWidth="1"/>
    <col min="4" max="4" width="8.00390625" style="0" customWidth="1"/>
    <col min="5" max="5" width="7.57421875" style="0" customWidth="1"/>
    <col min="7" max="7" width="14.2812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30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43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72" t="s">
        <v>2</v>
      </c>
      <c r="C17" s="72" t="s">
        <v>3</v>
      </c>
      <c r="D17" s="72" t="s">
        <v>4</v>
      </c>
      <c r="E17" s="72" t="s">
        <v>5</v>
      </c>
      <c r="F17" s="72" t="s">
        <v>6</v>
      </c>
      <c r="G17" s="72" t="s">
        <v>7</v>
      </c>
    </row>
    <row r="18" spans="2:7" ht="4.5" customHeight="1" thickBot="1">
      <c r="B18" s="73"/>
      <c r="C18" s="73"/>
      <c r="D18" s="73"/>
      <c r="E18" s="73"/>
      <c r="F18" s="73"/>
      <c r="G18" s="73"/>
    </row>
    <row r="19" spans="2:7" ht="12.75">
      <c r="B19" s="4"/>
      <c r="C19" s="8"/>
      <c r="D19" s="17"/>
      <c r="E19" s="25"/>
      <c r="F19" s="17"/>
      <c r="G19" s="59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60">
        <f>G21+G22</f>
        <v>459.93</v>
      </c>
    </row>
    <row r="21" spans="2:7" ht="12.75">
      <c r="B21" s="5"/>
      <c r="C21" s="11" t="s">
        <v>31</v>
      </c>
      <c r="D21" s="19"/>
      <c r="E21" s="27"/>
      <c r="F21" s="38"/>
      <c r="G21" s="19">
        <v>220.38</v>
      </c>
    </row>
    <row r="22" spans="2:7" ht="12.75">
      <c r="B22" s="5"/>
      <c r="C22" s="11" t="s">
        <v>32</v>
      </c>
      <c r="D22" s="19"/>
      <c r="E22" s="27"/>
      <c r="F22" s="38"/>
      <c r="G22" s="19">
        <v>239.55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60">
        <f>G20*E23/100</f>
        <v>138.89886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60">
        <f>G20*E25/100</f>
        <v>135.035448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60">
        <f>G20*E27/100</f>
        <v>350.42066700000004</v>
      </c>
    </row>
    <row r="28" spans="2:7" ht="12.75">
      <c r="B28" s="5"/>
      <c r="C28" s="10"/>
      <c r="D28" s="20"/>
      <c r="E28" s="26"/>
      <c r="F28" s="37"/>
      <c r="G28" s="20"/>
    </row>
    <row r="29" spans="2:8" ht="12.75">
      <c r="B29" s="5">
        <v>5</v>
      </c>
      <c r="C29" s="12" t="s">
        <v>33</v>
      </c>
      <c r="D29" s="20"/>
      <c r="E29" s="28"/>
      <c r="F29" s="37"/>
      <c r="G29" s="60">
        <f>G30+G31+G32+G33+G34+G35+G36+G37+G38</f>
        <v>4262.68</v>
      </c>
      <c r="H29" s="65"/>
    </row>
    <row r="30" spans="2:7" ht="12.75">
      <c r="B30" s="5"/>
      <c r="C30" s="11" t="s">
        <v>44</v>
      </c>
      <c r="D30" s="19" t="s">
        <v>45</v>
      </c>
      <c r="E30" s="27">
        <v>1</v>
      </c>
      <c r="F30" s="38">
        <v>2683.11</v>
      </c>
      <c r="G30" s="61">
        <f>E30*F30</f>
        <v>2683.11</v>
      </c>
    </row>
    <row r="31" spans="2:7" ht="12.75">
      <c r="B31" s="5"/>
      <c r="C31" s="11" t="s">
        <v>46</v>
      </c>
      <c r="D31" s="19" t="s">
        <v>45</v>
      </c>
      <c r="E31" s="27">
        <v>1</v>
      </c>
      <c r="F31" s="38">
        <v>343.7</v>
      </c>
      <c r="G31" s="61">
        <f aca="true" t="shared" si="0" ref="G31:G38">E31*F31</f>
        <v>343.7</v>
      </c>
    </row>
    <row r="32" spans="2:7" ht="12.75">
      <c r="B32" s="5"/>
      <c r="C32" s="11" t="s">
        <v>47</v>
      </c>
      <c r="D32" s="19" t="s">
        <v>45</v>
      </c>
      <c r="E32" s="27">
        <v>1</v>
      </c>
      <c r="F32" s="38">
        <v>114</v>
      </c>
      <c r="G32" s="61">
        <f t="shared" si="0"/>
        <v>114</v>
      </c>
    </row>
    <row r="33" spans="2:7" ht="12.75">
      <c r="B33" s="5"/>
      <c r="C33" s="11" t="s">
        <v>48</v>
      </c>
      <c r="D33" s="19" t="s">
        <v>45</v>
      </c>
      <c r="E33" s="27">
        <v>1</v>
      </c>
      <c r="F33" s="38">
        <v>600</v>
      </c>
      <c r="G33" s="61">
        <f t="shared" si="0"/>
        <v>600</v>
      </c>
    </row>
    <row r="34" spans="2:7" ht="12.75">
      <c r="B34" s="5"/>
      <c r="C34" s="11" t="s">
        <v>49</v>
      </c>
      <c r="D34" s="19" t="s">
        <v>45</v>
      </c>
      <c r="E34" s="27">
        <v>1</v>
      </c>
      <c r="F34" s="38">
        <v>210.54</v>
      </c>
      <c r="G34" s="61">
        <f t="shared" si="0"/>
        <v>210.54</v>
      </c>
    </row>
    <row r="35" spans="2:7" ht="12.75">
      <c r="B35" s="5"/>
      <c r="C35" s="11" t="s">
        <v>50</v>
      </c>
      <c r="D35" s="19"/>
      <c r="E35" s="27">
        <v>1</v>
      </c>
      <c r="F35" s="38">
        <v>135.52</v>
      </c>
      <c r="G35" s="61">
        <f t="shared" si="0"/>
        <v>135.52</v>
      </c>
    </row>
    <row r="36" spans="2:7" ht="12.75">
      <c r="B36" s="5"/>
      <c r="C36" s="11" t="s">
        <v>51</v>
      </c>
      <c r="D36" s="19" t="s">
        <v>45</v>
      </c>
      <c r="E36" s="27">
        <v>1</v>
      </c>
      <c r="F36" s="38">
        <v>25</v>
      </c>
      <c r="G36" s="61">
        <f t="shared" si="0"/>
        <v>25</v>
      </c>
    </row>
    <row r="37" spans="2:7" ht="12.75">
      <c r="B37" s="5"/>
      <c r="C37" s="11" t="s">
        <v>52</v>
      </c>
      <c r="D37" s="19" t="s">
        <v>45</v>
      </c>
      <c r="E37" s="27">
        <v>1</v>
      </c>
      <c r="F37" s="38">
        <v>141.3</v>
      </c>
      <c r="G37" s="61">
        <f t="shared" si="0"/>
        <v>141.3</v>
      </c>
    </row>
    <row r="38" spans="2:7" ht="12.75">
      <c r="B38" s="5"/>
      <c r="C38" s="11" t="s">
        <v>53</v>
      </c>
      <c r="D38" s="19" t="s">
        <v>45</v>
      </c>
      <c r="E38" s="27">
        <v>1</v>
      </c>
      <c r="F38" s="38">
        <v>9.51</v>
      </c>
      <c r="G38" s="19">
        <f t="shared" si="0"/>
        <v>9.51</v>
      </c>
    </row>
    <row r="39" spans="2:7" ht="12.75">
      <c r="B39" s="5"/>
      <c r="C39" s="10" t="s">
        <v>14</v>
      </c>
      <c r="D39" s="20" t="s">
        <v>9</v>
      </c>
      <c r="E39" s="26"/>
      <c r="F39" s="37"/>
      <c r="G39" s="60">
        <f>G20+G23+G25+G27+G29</f>
        <v>5346.964975000001</v>
      </c>
    </row>
    <row r="40" spans="2:7" ht="12.75">
      <c r="B40" s="5"/>
      <c r="C40" s="10"/>
      <c r="D40" s="20"/>
      <c r="E40" s="26"/>
      <c r="F40" s="37"/>
      <c r="G40" s="20"/>
    </row>
    <row r="41" spans="2:7" ht="12.75">
      <c r="B41" s="5">
        <v>6</v>
      </c>
      <c r="C41" s="10" t="s">
        <v>15</v>
      </c>
      <c r="D41" s="20" t="s">
        <v>11</v>
      </c>
      <c r="E41" s="26">
        <v>5</v>
      </c>
      <c r="F41" s="37"/>
      <c r="G41" s="60">
        <f>G39*E41/100</f>
        <v>267.34824875000004</v>
      </c>
    </row>
    <row r="42" spans="2:7" ht="12.75">
      <c r="B42" s="5"/>
      <c r="C42" s="10"/>
      <c r="D42" s="20"/>
      <c r="E42" s="26"/>
      <c r="F42" s="37"/>
      <c r="G42" s="20"/>
    </row>
    <row r="43" spans="2:7" ht="12.75">
      <c r="B43" s="5"/>
      <c r="C43" s="10" t="s">
        <v>16</v>
      </c>
      <c r="D43" s="20" t="s">
        <v>9</v>
      </c>
      <c r="E43" s="26"/>
      <c r="F43" s="37"/>
      <c r="G43" s="60">
        <f>G41+G39</f>
        <v>5614.313223750001</v>
      </c>
    </row>
    <row r="44" spans="2:7" ht="12.75">
      <c r="B44" s="5"/>
      <c r="C44" s="10"/>
      <c r="D44" s="20"/>
      <c r="E44" s="26"/>
      <c r="F44" s="37"/>
      <c r="G44" s="20"/>
    </row>
    <row r="45" spans="2:7" ht="12.75">
      <c r="B45" s="5"/>
      <c r="C45" s="10"/>
      <c r="D45" s="20"/>
      <c r="E45" s="26"/>
      <c r="F45" s="37"/>
      <c r="G45" s="60"/>
    </row>
    <row r="46" spans="2:7" ht="13.5" thickBot="1">
      <c r="B46" s="6"/>
      <c r="C46" s="13"/>
      <c r="D46" s="21"/>
      <c r="E46" s="29"/>
      <c r="F46" s="39"/>
      <c r="G46" s="21"/>
    </row>
    <row r="47" spans="2:7" ht="13.5" thickBot="1">
      <c r="B47" s="7"/>
      <c r="C47" s="14" t="s">
        <v>21</v>
      </c>
      <c r="D47" s="22" t="s">
        <v>9</v>
      </c>
      <c r="E47" s="30"/>
      <c r="F47" s="40"/>
      <c r="G47" s="62">
        <f>G45+G43</f>
        <v>5614.313223750001</v>
      </c>
    </row>
    <row r="48" spans="2:7" ht="12.75">
      <c r="B48" s="8"/>
      <c r="C48" s="15" t="s">
        <v>68</v>
      </c>
      <c r="D48" s="23" t="s">
        <v>34</v>
      </c>
      <c r="E48" s="31"/>
      <c r="F48" s="23"/>
      <c r="G48" s="63">
        <v>988.2</v>
      </c>
    </row>
    <row r="49" spans="2:7" ht="13.5" thickBot="1">
      <c r="B49" s="9"/>
      <c r="C49" s="16" t="s">
        <v>35</v>
      </c>
      <c r="D49" s="24"/>
      <c r="E49" s="32"/>
      <c r="F49" s="24"/>
      <c r="G49" s="64">
        <f>G47/G48</f>
        <v>5.681353191408623</v>
      </c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 t="s">
        <v>17</v>
      </c>
      <c r="D54" s="1"/>
      <c r="E54" s="1"/>
      <c r="F54" s="1"/>
      <c r="G54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8"/>
  <sheetViews>
    <sheetView tabSelected="1" workbookViewId="0" topLeftCell="A8">
      <selection activeCell="C55" sqref="C55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28125" style="0" customWidth="1"/>
    <col min="4" max="4" width="8.00390625" style="0" customWidth="1"/>
    <col min="5" max="5" width="7.57421875" style="0" customWidth="1"/>
    <col min="6" max="6" width="7.7109375" style="0" customWidth="1"/>
    <col min="7" max="7" width="15.5742187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36</v>
      </c>
      <c r="F4" s="1"/>
      <c r="G4" s="1"/>
    </row>
    <row r="5" spans="5:7" ht="12.75">
      <c r="E5" s="1"/>
      <c r="F5" s="1" t="s">
        <v>37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30</v>
      </c>
      <c r="C12" s="1"/>
      <c r="D12" s="1"/>
      <c r="E12" s="1"/>
      <c r="F12" s="1"/>
    </row>
    <row r="13" spans="2:7" ht="12.75">
      <c r="B13" s="1"/>
      <c r="C13" s="1" t="s">
        <v>38</v>
      </c>
      <c r="D13" s="1"/>
      <c r="E13" s="1"/>
      <c r="F13" s="1"/>
      <c r="G13" s="2"/>
    </row>
    <row r="14" spans="2:7" ht="12.75">
      <c r="B14" s="1"/>
      <c r="C14" s="1" t="s">
        <v>43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72" t="s">
        <v>2</v>
      </c>
      <c r="C17" s="72" t="s">
        <v>3</v>
      </c>
      <c r="D17" s="72" t="s">
        <v>4</v>
      </c>
      <c r="E17" s="72" t="s">
        <v>5</v>
      </c>
      <c r="F17" s="72" t="s">
        <v>6</v>
      </c>
      <c r="G17" s="72" t="s">
        <v>7</v>
      </c>
    </row>
    <row r="18" spans="2:7" ht="3" customHeight="1" thickBot="1">
      <c r="B18" s="73"/>
      <c r="C18" s="73"/>
      <c r="D18" s="73"/>
      <c r="E18" s="73"/>
      <c r="F18" s="73"/>
      <c r="G18" s="73"/>
    </row>
    <row r="19" spans="2:7" ht="12.75">
      <c r="B19" s="4"/>
      <c r="C19" s="8"/>
      <c r="D19" s="17"/>
      <c r="E19" s="25"/>
      <c r="F19" s="17"/>
      <c r="G19" s="59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60">
        <f>G21+G22</f>
        <v>919.89</v>
      </c>
    </row>
    <row r="21" spans="2:7" ht="12.75">
      <c r="B21" s="5"/>
      <c r="C21" s="11" t="s">
        <v>39</v>
      </c>
      <c r="D21" s="19"/>
      <c r="E21" s="27"/>
      <c r="F21" s="38"/>
      <c r="G21" s="19">
        <v>440.78</v>
      </c>
    </row>
    <row r="22" spans="2:7" ht="12.75">
      <c r="B22" s="5"/>
      <c r="C22" s="11" t="s">
        <v>40</v>
      </c>
      <c r="D22" s="19"/>
      <c r="E22" s="27"/>
      <c r="F22" s="38"/>
      <c r="G22" s="19">
        <v>479.11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60">
        <f>G20*E23/100</f>
        <v>277.80678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60">
        <f>G20*E25/100</f>
        <v>270.079704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60">
        <f>G20*E27/100</f>
        <v>700.864191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41</v>
      </c>
      <c r="D29" s="20"/>
      <c r="E29" s="28"/>
      <c r="F29" s="37"/>
      <c r="G29" s="60">
        <f>G30+G31+G32+G33+G34+G35+G36+G37+G38+G39+G40+G41+G42</f>
        <v>4973.880000000001</v>
      </c>
    </row>
    <row r="30" spans="2:7" ht="12.75">
      <c r="B30" s="5"/>
      <c r="C30" s="11" t="s">
        <v>54</v>
      </c>
      <c r="D30" s="19" t="s">
        <v>45</v>
      </c>
      <c r="E30" s="27">
        <v>1</v>
      </c>
      <c r="F30" s="38">
        <v>2276.12</v>
      </c>
      <c r="G30" s="61">
        <f>E30*F30</f>
        <v>2276.12</v>
      </c>
    </row>
    <row r="31" spans="2:7" ht="12.75">
      <c r="B31" s="5"/>
      <c r="C31" s="11" t="s">
        <v>55</v>
      </c>
      <c r="D31" s="19" t="s">
        <v>45</v>
      </c>
      <c r="E31" s="27">
        <v>1</v>
      </c>
      <c r="F31" s="38">
        <v>176.25</v>
      </c>
      <c r="G31" s="61">
        <f aca="true" t="shared" si="0" ref="G31:G42">E31*F31</f>
        <v>176.25</v>
      </c>
    </row>
    <row r="32" spans="2:7" ht="12.75">
      <c r="B32" s="5"/>
      <c r="C32" s="11" t="s">
        <v>56</v>
      </c>
      <c r="D32" s="19" t="s">
        <v>45</v>
      </c>
      <c r="E32" s="27">
        <v>1</v>
      </c>
      <c r="F32" s="38">
        <v>712.75</v>
      </c>
      <c r="G32" s="61">
        <f t="shared" si="0"/>
        <v>712.75</v>
      </c>
    </row>
    <row r="33" spans="2:7" ht="12.75">
      <c r="B33" s="5"/>
      <c r="C33" s="11" t="s">
        <v>57</v>
      </c>
      <c r="D33" s="19" t="s">
        <v>45</v>
      </c>
      <c r="E33" s="27">
        <v>1</v>
      </c>
      <c r="F33" s="38">
        <v>120.78</v>
      </c>
      <c r="G33" s="61">
        <f t="shared" si="0"/>
        <v>120.78</v>
      </c>
    </row>
    <row r="34" spans="2:7" ht="12.75">
      <c r="B34" s="5"/>
      <c r="C34" s="11" t="s">
        <v>58</v>
      </c>
      <c r="D34" s="19" t="s">
        <v>45</v>
      </c>
      <c r="E34" s="27">
        <v>2</v>
      </c>
      <c r="F34" s="38">
        <v>193</v>
      </c>
      <c r="G34" s="61">
        <f t="shared" si="0"/>
        <v>386</v>
      </c>
    </row>
    <row r="35" spans="2:7" ht="12.75">
      <c r="B35" s="5"/>
      <c r="C35" s="11" t="s">
        <v>59</v>
      </c>
      <c r="D35" s="19" t="s">
        <v>45</v>
      </c>
      <c r="E35" s="27">
        <v>2</v>
      </c>
      <c r="F35" s="38">
        <v>57.6</v>
      </c>
      <c r="G35" s="61">
        <f t="shared" si="0"/>
        <v>115.2</v>
      </c>
    </row>
    <row r="36" spans="2:7" ht="12.75">
      <c r="B36" s="5"/>
      <c r="C36" s="11" t="s">
        <v>60</v>
      </c>
      <c r="D36" s="19" t="s">
        <v>45</v>
      </c>
      <c r="E36" s="27">
        <v>1</v>
      </c>
      <c r="F36" s="38">
        <v>260</v>
      </c>
      <c r="G36" s="61">
        <f t="shared" si="0"/>
        <v>260</v>
      </c>
    </row>
    <row r="37" spans="2:7" ht="12.75">
      <c r="B37" s="5"/>
      <c r="C37" s="11" t="s">
        <v>61</v>
      </c>
      <c r="D37" s="19" t="s">
        <v>45</v>
      </c>
      <c r="E37" s="27">
        <v>1</v>
      </c>
      <c r="F37" s="38">
        <v>250</v>
      </c>
      <c r="G37" s="61">
        <f t="shared" si="0"/>
        <v>250</v>
      </c>
    </row>
    <row r="38" spans="2:7" ht="12.75">
      <c r="B38" s="5"/>
      <c r="C38" s="11" t="s">
        <v>62</v>
      </c>
      <c r="D38" s="19" t="s">
        <v>45</v>
      </c>
      <c r="E38" s="27">
        <v>1</v>
      </c>
      <c r="F38" s="38">
        <v>40.5</v>
      </c>
      <c r="G38" s="61">
        <f t="shared" si="0"/>
        <v>40.5</v>
      </c>
    </row>
    <row r="39" spans="2:7" ht="12.75">
      <c r="B39" s="5"/>
      <c r="C39" s="11" t="s">
        <v>63</v>
      </c>
      <c r="D39" s="19" t="s">
        <v>45</v>
      </c>
      <c r="E39" s="27">
        <v>1</v>
      </c>
      <c r="F39" s="38">
        <v>50.26</v>
      </c>
      <c r="G39" s="61">
        <f t="shared" si="0"/>
        <v>50.26</v>
      </c>
    </row>
    <row r="40" spans="2:7" ht="12.75">
      <c r="B40" s="5"/>
      <c r="C40" s="11" t="s">
        <v>64</v>
      </c>
      <c r="D40" s="19" t="s">
        <v>45</v>
      </c>
      <c r="E40" s="27">
        <v>2</v>
      </c>
      <c r="F40" s="38">
        <v>50.26</v>
      </c>
      <c r="G40" s="61">
        <f t="shared" si="0"/>
        <v>100.52</v>
      </c>
    </row>
    <row r="41" spans="2:7" ht="12.75">
      <c r="B41" s="5"/>
      <c r="C41" s="11" t="s">
        <v>65</v>
      </c>
      <c r="D41" s="19" t="s">
        <v>45</v>
      </c>
      <c r="E41" s="27">
        <v>2</v>
      </c>
      <c r="F41" s="38">
        <v>210</v>
      </c>
      <c r="G41" s="61">
        <f t="shared" si="0"/>
        <v>420</v>
      </c>
    </row>
    <row r="42" spans="2:7" ht="12.75">
      <c r="B42" s="5"/>
      <c r="C42" s="11" t="s">
        <v>66</v>
      </c>
      <c r="D42" s="19" t="s">
        <v>45</v>
      </c>
      <c r="E42" s="27">
        <v>2</v>
      </c>
      <c r="F42" s="38">
        <v>32.75</v>
      </c>
      <c r="G42" s="61">
        <f t="shared" si="0"/>
        <v>65.5</v>
      </c>
    </row>
    <row r="43" spans="2:7" ht="0.75" customHeight="1">
      <c r="B43" s="5"/>
      <c r="C43" s="11"/>
      <c r="D43" s="19"/>
      <c r="E43" s="27"/>
      <c r="F43" s="38"/>
      <c r="G43" s="19"/>
    </row>
    <row r="44" spans="2:7" ht="12.75" hidden="1">
      <c r="B44" s="5"/>
      <c r="C44" s="11"/>
      <c r="D44" s="19"/>
      <c r="E44" s="27"/>
      <c r="F44" s="38"/>
      <c r="G44" s="19"/>
    </row>
    <row r="45" spans="2:7" ht="12.75" hidden="1">
      <c r="B45" s="5"/>
      <c r="C45" s="11"/>
      <c r="D45" s="19"/>
      <c r="E45" s="27"/>
      <c r="F45" s="38"/>
      <c r="G45" s="19"/>
    </row>
    <row r="46" spans="2:7" ht="12.75" hidden="1">
      <c r="B46" s="5"/>
      <c r="C46" s="11"/>
      <c r="D46" s="19"/>
      <c r="E46" s="27"/>
      <c r="F46" s="38"/>
      <c r="G46" s="19"/>
    </row>
    <row r="47" spans="2:7" ht="12.75">
      <c r="B47" s="5"/>
      <c r="C47" s="10" t="s">
        <v>14</v>
      </c>
      <c r="D47" s="20" t="s">
        <v>9</v>
      </c>
      <c r="E47" s="26"/>
      <c r="F47" s="37"/>
      <c r="G47" s="60">
        <f>G20+G23+G25+G27+G29</f>
        <v>7142.520675000002</v>
      </c>
    </row>
    <row r="48" spans="2:7" ht="12.75">
      <c r="B48" s="5"/>
      <c r="C48" s="10"/>
      <c r="D48" s="20"/>
      <c r="E48" s="26"/>
      <c r="F48" s="37"/>
      <c r="G48" s="20"/>
    </row>
    <row r="49" spans="2:7" ht="12.75">
      <c r="B49" s="5">
        <v>6</v>
      </c>
      <c r="C49" s="10" t="s">
        <v>15</v>
      </c>
      <c r="D49" s="20" t="s">
        <v>11</v>
      </c>
      <c r="E49" s="26">
        <v>5</v>
      </c>
      <c r="F49" s="37"/>
      <c r="G49" s="60">
        <f>G47*E49/100</f>
        <v>357.12603375000003</v>
      </c>
    </row>
    <row r="50" spans="2:7" ht="12.75">
      <c r="B50" s="5"/>
      <c r="C50" s="10"/>
      <c r="D50" s="20"/>
      <c r="E50" s="26"/>
      <c r="F50" s="37"/>
      <c r="G50" s="20"/>
    </row>
    <row r="51" spans="2:7" ht="12.75">
      <c r="B51" s="5"/>
      <c r="C51" s="10" t="s">
        <v>16</v>
      </c>
      <c r="D51" s="20" t="s">
        <v>9</v>
      </c>
      <c r="E51" s="26"/>
      <c r="F51" s="37"/>
      <c r="G51" s="60">
        <f>G49+G47</f>
        <v>7499.646708750001</v>
      </c>
    </row>
    <row r="52" spans="2:7" ht="13.5" thickBot="1">
      <c r="B52" s="6"/>
      <c r="C52" s="13"/>
      <c r="D52" s="21"/>
      <c r="E52" s="29"/>
      <c r="F52" s="39"/>
      <c r="G52" s="21"/>
    </row>
    <row r="53" spans="2:7" ht="13.5" thickBot="1">
      <c r="B53" s="7"/>
      <c r="C53" s="14" t="s">
        <v>21</v>
      </c>
      <c r="D53" s="22" t="s">
        <v>9</v>
      </c>
      <c r="E53" s="30"/>
      <c r="F53" s="40"/>
      <c r="G53" s="62">
        <f>G51</f>
        <v>7499.646708750001</v>
      </c>
    </row>
    <row r="54" spans="2:7" ht="12.75">
      <c r="B54" s="8"/>
      <c r="C54" s="15" t="s">
        <v>68</v>
      </c>
      <c r="D54" s="23" t="s">
        <v>34</v>
      </c>
      <c r="E54" s="31"/>
      <c r="F54" s="23"/>
      <c r="G54" s="63">
        <v>988.2</v>
      </c>
    </row>
    <row r="55" spans="2:7" ht="13.5" thickBot="1">
      <c r="B55" s="9"/>
      <c r="C55" s="16" t="s">
        <v>35</v>
      </c>
      <c r="D55" s="24"/>
      <c r="E55" s="32"/>
      <c r="F55" s="24"/>
      <c r="G55" s="64">
        <f>G53/G54</f>
        <v>7.589199260018216</v>
      </c>
    </row>
    <row r="57" spans="3:7" ht="12.75">
      <c r="C57" s="1"/>
      <c r="D57" s="1"/>
      <c r="E57" s="1"/>
      <c r="F57" s="1"/>
      <c r="G57" s="1"/>
    </row>
    <row r="58" spans="3:7" ht="12.75">
      <c r="C58" s="1" t="s">
        <v>17</v>
      </c>
      <c r="D58" s="1"/>
      <c r="E58" s="1"/>
      <c r="F58" s="1"/>
      <c r="G58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2013-06-24T09:47:40Z</cp:lastPrinted>
  <dcterms:modified xsi:type="dcterms:W3CDTF">2013-06-24T09:48:21Z</dcterms:modified>
  <cp:category/>
  <cp:version/>
  <cp:contentType/>
  <cp:contentStatus/>
</cp:coreProperties>
</file>